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anela.polo\AppData\Local\Microsoft\Windows\INetCache\Content.Outlook\F62872NJ\"/>
    </mc:Choice>
  </mc:AlternateContent>
  <xr:revisionPtr revIDLastSave="0" documentId="13_ncr:1_{F4B1EA65-69B3-4D0E-8018-4266354DA605}" xr6:coauthVersionLast="47" xr6:coauthVersionMax="47" xr10:uidLastSave="{00000000-0000-0000-0000-000000000000}"/>
  <bookViews>
    <workbookView xWindow="-28920" yWindow="2130" windowWidth="29040" windowHeight="15720" xr2:uid="{97CB125E-7ADB-4D89-974E-6AEDF1D33F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82" i="1"/>
  <c r="G57" i="1"/>
  <c r="G56" i="1"/>
  <c r="G33" i="1"/>
  <c r="G109" i="1"/>
  <c r="G110" i="1" s="1"/>
  <c r="G105" i="1"/>
  <c r="G101" i="1"/>
  <c r="G100" i="1"/>
  <c r="G91" i="1"/>
  <c r="G90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8" i="1"/>
  <c r="G9" i="1" s="1"/>
  <c r="G78" i="1" l="1"/>
  <c r="G106" i="1"/>
  <c r="G112" i="1" l="1"/>
  <c r="G115" i="1" s="1"/>
  <c r="G114" i="1" l="1"/>
  <c r="G116" i="1" s="1"/>
</calcChain>
</file>

<file path=xl/sharedStrings.xml><?xml version="1.0" encoding="utf-8"?>
<sst xmlns="http://schemas.openxmlformats.org/spreadsheetml/2006/main" count="267" uniqueCount="218">
  <si>
    <t xml:space="preserve"> ANEXO No. 15. 
PROPUESTA ECONÓMICA (PAGO DE SALARIO AL PERSONAL DESTINADO AL SERVICIO INTEGRAL DE ASEO Y CAFETERIA - INSUMOS, ELEMENTOS - MAQUINARIAS Y EQUIPOS - SERVICIO FUMIGACIÓN)</t>
  </si>
  <si>
    <t>Prestar el servicio integral de aseo y cafetería para las unidades funcionales del Patrimonio Autónomo Fondo Colombia en Paz.</t>
  </si>
  <si>
    <t xml:space="preserve">Ítem </t>
  </si>
  <si>
    <t xml:space="preserve">Personal  </t>
  </si>
  <si>
    <t>Especificación Técnica</t>
  </si>
  <si>
    <t>Presentación</t>
  </si>
  <si>
    <t>Cantidad estimada mensual</t>
  </si>
  <si>
    <t xml:space="preserve">Valor Unitario  </t>
  </si>
  <si>
    <t>Valor Total (12 MESES)</t>
  </si>
  <si>
    <t>Cuatro (4) Operarias de tiempo completo</t>
  </si>
  <si>
    <t>SUBTOTAL PERSONAL</t>
  </si>
  <si>
    <t>NOTA: La denominación de los insumos y elementos y Las especificaciones técnicas relacionadas a continuación se toman del listado del Acuerdo Marco de Precios de Colombia Compra Eficiente y conforme a las necesidades de cada sede.</t>
  </si>
  <si>
    <t>(2) Insumos y Elementos de Aseo y Cafetería</t>
  </si>
  <si>
    <t xml:space="preserve">No. </t>
  </si>
  <si>
    <t>Valor Total</t>
  </si>
  <si>
    <t>Valor Unitario*Cantidad estimada mensual*12 meses</t>
  </si>
  <si>
    <t>Abrillantador para piso laminado</t>
  </si>
  <si>
    <t>Con agente(s) con efecto limpiador y brillador.</t>
  </si>
  <si>
    <t>Líquido, en recipiente
plástico con capacidad mínima de 3.785 ml</t>
  </si>
  <si>
    <t>Alcohol industrial 1</t>
  </si>
  <si>
    <t>- Solución acuosa de alcohol etílico desnaturalizado con una concentración mínima de 70%
 - Desnaturalizado</t>
  </si>
  <si>
    <t>Líquido, en recipiente plástico con capacidad mínima de 3.785 ml</t>
  </si>
  <si>
    <t>Ambientador 1</t>
  </si>
  <si>
    <t>Ambientador Lysol</t>
  </si>
  <si>
    <t>Lysol Aerosol Desinfectante para Superficies 
-	Spray</t>
  </si>
  <si>
    <t>19 OZ (1LB.3 0Z.) 538 g</t>
  </si>
  <si>
    <t>Balde</t>
  </si>
  <si>
    <t>- Capacidad mínima de 10 litros
- Con manija móvil
- Con "pico" antiderrames
- Disponibles en diferentes colores
- Elaborado en material reciclable
- Marcado de acuerdo con la norma ISO 11469 y ISO 1043</t>
  </si>
  <si>
    <t>Unidad (Única compra)</t>
  </si>
  <si>
    <t>Bayetilla 1</t>
  </si>
  <si>
    <t>En tela fileteada
 -  100% algodón y fibra natural 
- Color blanco sin estampado
-Tamaño mínimo de 100 cm de largo por 70 cm de ancho</t>
  </si>
  <si>
    <t>Unidad</t>
  </si>
  <si>
    <t>Blanqueador o hipoclorito 1</t>
  </si>
  <si>
    <t xml:space="preserve"> Solución con una concentración mínima del 5%
 - El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</t>
  </si>
  <si>
    <t>Líquido, en recipiente plástico con capacidad
mínima de 3.785 ml</t>
  </si>
  <si>
    <t>Bolsas plásticas 1</t>
  </si>
  <si>
    <r>
      <t xml:space="preserve">de baja densidad
- De color </t>
    </r>
    <r>
      <rPr>
        <b/>
        <sz val="10"/>
        <color theme="1"/>
        <rFont val="Arial Narrow"/>
        <family val="2"/>
      </rPr>
      <t>negro</t>
    </r>
    <r>
      <rPr>
        <sz val="10"/>
        <color theme="1"/>
        <rFont val="Arial Narrow"/>
        <family val="2"/>
      </rPr>
      <t xml:space="preserve">
- Calibre de mínimo 1
- Tamaño de 40 cm de ancho por 55 cm de largo</t>
    </r>
  </si>
  <si>
    <t>Paquete de mínimo 6</t>
  </si>
  <si>
    <t>Bolsas plásticas 15</t>
  </si>
  <si>
    <t>- Elaborada en polietileno de baja densidad
- De color negro
- Calibre de mínimo 2
- Tamaño de 70 cm de ancho por 90 cm de largo</t>
  </si>
  <si>
    <t>Bolsas plásticas 16</t>
  </si>
  <si>
    <t>- Elaborada en polietileno de baja densidad
- De color verde
- Calibre de mínimo 2
- Tamaño de 70 cm de ancho por 90 cm de largo</t>
  </si>
  <si>
    <t>Bolsas plásticas 17</t>
  </si>
  <si>
    <t>- Elaborada en polietileno de baja densidad
- De color blanco
- Calibre de mínimo 2
- Tamaño de 70 cm de ancho por 90 cm de largo</t>
  </si>
  <si>
    <t>Bolsas plásticas 18</t>
  </si>
  <si>
    <t>- Elaborada en polietileno de baja densidad
- De color rojo
- Calibre de mínimo 2
- Tamaño de 70 cm de ancho por 90 cm de largo
- Con impresión de aviso de riesgo biológico</t>
  </si>
  <si>
    <t>Cepillo para sanitario (churrusco)</t>
  </si>
  <si>
    <t>Cepillos 1</t>
  </si>
  <si>
    <t>Cera polimérica</t>
  </si>
  <si>
    <t>Polimérica autobrillante.
- Con polímeros acrílicos, nivelantes y plastificantes.
- Neutra (para pisos de todos los colores)
- Contenido mínimo de sólidos del 10%</t>
  </si>
  <si>
    <t>Líquido, en recipiente plástico con capacidad mínima de 3.785 m</t>
  </si>
  <si>
    <t>Destapador para sanitario (chupa)</t>
  </si>
  <si>
    <t>Tipo campana
- Chupa elaborada en caucho
- Diámetro mínimo de 12 cm
- Mango elaborado en madera
- Mango con longitud mínima de 33 cm</t>
  </si>
  <si>
    <t>Polvo, en bolsa plástica o recipiente plástico
con un peso de 1.000 g</t>
  </si>
  <si>
    <t>Dispensador de toallas de manos 3</t>
  </si>
  <si>
    <t xml:space="preserve">Escoba 1 </t>
  </si>
  <si>
    <t xml:space="preserve">Unidad </t>
  </si>
  <si>
    <t>Escoba 4</t>
  </si>
  <si>
    <t>Esponjilla 6</t>
  </si>
  <si>
    <t>Filtro para greca 2</t>
  </si>
  <si>
    <t>Guantes 2</t>
  </si>
  <si>
    <t>Par</t>
  </si>
  <si>
    <t>Guantes 6</t>
  </si>
  <si>
    <t>Caja de mínimo 100 unidades</t>
  </si>
  <si>
    <t>Jabón de dispensador para manos 2</t>
  </si>
  <si>
    <t>Jabón para loza 2</t>
  </si>
  <si>
    <t>Líquido, en recipiente plástico de mínimo 500 ml</t>
  </si>
  <si>
    <t>Jabón para loza 3</t>
  </si>
  <si>
    <t>Crema, en recipiente plástico de mínimo 850 g</t>
  </si>
  <si>
    <t>Limpiones 1</t>
  </si>
  <si>
    <t>Líquido desengrasante</t>
  </si>
  <si>
    <t>Líquido para limpiar equipos de oficina 1</t>
  </si>
  <si>
    <t>Líquido, en recipiente plástico con capacidad mínima de 500 ml con
atomizador</t>
  </si>
  <si>
    <t>Líquido para limpiar vidrios 1</t>
  </si>
  <si>
    <t>Lustrador de muebles</t>
  </si>
  <si>
    <t>Líquido, en recipiente plástico con capacidad mínima de 200 ml</t>
  </si>
  <si>
    <t>Paño absorbente multiusos 1</t>
  </si>
  <si>
    <t>Papel higiénico 1</t>
  </si>
  <si>
    <t>Rollo</t>
  </si>
  <si>
    <t>Papel higiénico 2</t>
  </si>
  <si>
    <t>Rollo con longitud mínima de 250 metros
- Doble hoja de color natural
- Sin fragancia</t>
  </si>
  <si>
    <t>Recogedor de basura 1</t>
  </si>
  <si>
    <t>Unidad (Única Compra)</t>
  </si>
  <si>
    <t xml:space="preserve">Elaborado en tela no tejida de Polipropileno y Poliéster
- Desechable
- Con tiras elásticas
- Con soporte nasal
</t>
  </si>
  <si>
    <t>Caja de mínimo 50 unidades</t>
  </si>
  <si>
    <t>Toallas para manos 5</t>
  </si>
  <si>
    <t>Toallas interdobladas, paquete con mínimo 150 unidades
- Doble hoja con un tamaño mínimo de 20 cm de largo por 15 cm de ancho
 - Hoja color natural</t>
  </si>
  <si>
    <t>Toallas para manos 6</t>
  </si>
  <si>
    <t>Toallas interdobladas, paquete con mínimo 150 unidades
Doble hoja con un tamaño mínimo de 20 cm de largo por 15 cm de ancho
 Hoja color blanco</t>
  </si>
  <si>
    <t>Trapero 1</t>
  </si>
  <si>
    <t>Varsol ecológico 2</t>
  </si>
  <si>
    <t>Azúcar 1</t>
  </si>
  <si>
    <t>Bolsa de mínimo 200 sobres o tubipacks de 5 g</t>
  </si>
  <si>
    <t>Café 1</t>
  </si>
  <si>
    <t>Libra</t>
  </si>
  <si>
    <t>Café para máquinas</t>
  </si>
  <si>
    <t xml:space="preserve">Café grano superior 
selecto </t>
  </si>
  <si>
    <t xml:space="preserve">Café certificado </t>
  </si>
  <si>
    <t>Café Cápsulas</t>
  </si>
  <si>
    <t xml:space="preserve">Colombia Master Origin Café Cápsulas </t>
  </si>
  <si>
    <t>10 unidades</t>
  </si>
  <si>
    <t>Crema para café</t>
  </si>
  <si>
    <t>Bolsas de mínimo 100 sobres de mínimo 4 g</t>
  </si>
  <si>
    <t>Endulzante</t>
  </si>
  <si>
    <t>Caja de mínimo 100 sobres</t>
  </si>
  <si>
    <t>Caja x 20 mínimo sobres</t>
  </si>
  <si>
    <t>Infusión saludable para la noche</t>
  </si>
  <si>
    <t xml:space="preserve">Mezcla de hierbas con cidrón, pasionaria, toronjil, manzanilla y menta </t>
  </si>
  <si>
    <t>Caja x 20 unidades</t>
  </si>
  <si>
    <t xml:space="preserve">Leche Deslactosada </t>
  </si>
  <si>
    <t>Tetrapack 
Paquete x1L x 6000ml</t>
  </si>
  <si>
    <t>Caja x 6 unidades</t>
  </si>
  <si>
    <t>Mezclador 1</t>
  </si>
  <si>
    <t>Paquete de mínimo 500</t>
  </si>
  <si>
    <t>Panela</t>
  </si>
  <si>
    <t>Bolsa de mínimo 100 sobres de mínimo 5 g</t>
  </si>
  <si>
    <t>Sal 1</t>
  </si>
  <si>
    <t>Libra (500 g)</t>
  </si>
  <si>
    <t>Servilleta papel</t>
  </si>
  <si>
    <t>Paquete de mínimo 100 unidades</t>
  </si>
  <si>
    <t xml:space="preserve">Set Vasos </t>
  </si>
  <si>
    <t xml:space="preserve">Toledo Alto 
Color transparente
 388 Ml
Vaso vidrio 100% reciclable.
</t>
  </si>
  <si>
    <r>
      <t xml:space="preserve">x 6 unidades 
</t>
    </r>
    <r>
      <rPr>
        <sz val="10"/>
        <color rgb="FFFF0000"/>
        <rFont val="Arial Narrow"/>
        <family val="2"/>
      </rPr>
      <t>(Única compra)</t>
    </r>
  </si>
  <si>
    <t>Té</t>
  </si>
  <si>
    <t>Para infusión
- Cajas disponibles en mínimo tres (3) sabores
- 100% naturales</t>
  </si>
  <si>
    <t>Termo para café 2</t>
  </si>
  <si>
    <t xml:space="preserve">Unidad (Única compra) </t>
  </si>
  <si>
    <t>Vasos biodegradables 1</t>
  </si>
  <si>
    <t>Paquete de mínimo 50 unidades</t>
  </si>
  <si>
    <t>Vasos biodegradables 4</t>
  </si>
  <si>
    <t>SUBTOTAL INSUMOS, ELEMENTOS</t>
  </si>
  <si>
    <t>(3) Maquinarias y Equipos de Aseo y Cafetería</t>
  </si>
  <si>
    <t>Cantidad estimada
durante la ejecución del Contrato</t>
  </si>
  <si>
    <r>
      <t xml:space="preserve">Valor Unitario*Cantidad estimada </t>
    </r>
    <r>
      <rPr>
        <b/>
        <sz val="10"/>
        <color rgb="FFFF0000"/>
        <rFont val="Arial Narrow"/>
        <family val="2"/>
      </rPr>
      <t xml:space="preserve">mensual </t>
    </r>
    <r>
      <rPr>
        <b/>
        <sz val="10"/>
        <color theme="1"/>
        <rFont val="Arial Narrow"/>
        <family val="2"/>
      </rPr>
      <t xml:space="preserve">*12 </t>
    </r>
    <r>
      <rPr>
        <b/>
        <sz val="10"/>
        <color rgb="FFFF0000"/>
        <rFont val="Arial Narrow"/>
        <family val="2"/>
      </rPr>
      <t>meses</t>
    </r>
  </si>
  <si>
    <t>Punto Ecológico 5</t>
  </si>
  <si>
    <t>Unidad en arrendamiento</t>
  </si>
  <si>
    <t>Contenedor de basura 12</t>
  </si>
  <si>
    <t xml:space="preserve">Dispensador de agua </t>
  </si>
  <si>
    <t xml:space="preserve">Unidad en arrendamiento </t>
  </si>
  <si>
    <t>Greca para tintos 3</t>
  </si>
  <si>
    <t xml:space="preserve">Horno microondas de tipo industrial </t>
  </si>
  <si>
    <t>5</t>
  </si>
  <si>
    <t>Nevera</t>
  </si>
  <si>
    <t>400 litros aproximadamente 
No Frost
2 Puertas</t>
  </si>
  <si>
    <t>Máquina Cafetera automática Expresso/ otras multibebidas caliente (Uso para oficina - industrial)</t>
  </si>
  <si>
    <r>
      <t>Tecnología: Super automática
-Capacidad de agua:</t>
    </r>
    <r>
      <rPr>
        <b/>
        <sz val="10"/>
        <color theme="1"/>
        <rFont val="Arial Narrow"/>
        <family val="2"/>
      </rPr>
      <t xml:space="preserve"> 3L</t>
    </r>
    <r>
      <rPr>
        <sz val="10"/>
        <color theme="1"/>
        <rFont val="Arial Narrow"/>
        <family val="2"/>
      </rPr>
      <t xml:space="preserve">
- Tipos de filtros: Permanente
- Bebidas recomendadas:
Expreso, Cappuccino, Latte, macchiato, entre otros.
-Capacidad de preparación al mismo tiempo para dos tazas
- Niveles de intensidad
8
-Para preparación de bebidas diarias (25 tazas aproximadamente)</t>
    </r>
  </si>
  <si>
    <t>SUBTOTAL DE MAQUINARIAS Y EQUIPOS</t>
  </si>
  <si>
    <t>(4) Servicio fumigación</t>
  </si>
  <si>
    <t>Estimación de Metros Cuadrados</t>
  </si>
  <si>
    <t>Fumigación contra insectos en general (ácaros, pulgas, polillas, hormigas, cucarachas, moscas, etc.),
- Desinfección ambiental en las áreas sanitarias contra: hongos, virus y bacterias.
- Control de roedores.</t>
  </si>
  <si>
    <t>Servicio por m²</t>
  </si>
  <si>
    <t>SUBTOTAL SERVICIO FUMIGACIÓN</t>
  </si>
  <si>
    <t>SUBTOTAL PAGO SALARIO PERSONAL DESTINADO AL SERVICIO INTEGRAL DE ASEO INSUMOS, ELEMENTOS + MAQUINARIAS Y EQUIPOS  + SERVICIO DE FUMIGACIÓN</t>
  </si>
  <si>
    <t>AIU OFERTADO (INDICAR EN %)</t>
  </si>
  <si>
    <t xml:space="preserve">AIU $ </t>
  </si>
  <si>
    <t>IVA: BASE ESPECIAL * 19%  (INDIQUE LA FORMULA APLICABLE en $)</t>
  </si>
  <si>
    <t>TOTAL PROPUESTA</t>
  </si>
  <si>
    <t>Nombre del Representante legal</t>
  </si>
  <si>
    <t>Número de identificación del Representante legal</t>
  </si>
  <si>
    <t>Nombre del PROPONENTE</t>
  </si>
  <si>
    <t>Firma de la persona natural, del Representante Legal de la Persona Jurídica o del proponente plural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</si>
  <si>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</si>
  <si>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- Cerdas duras elaboradas en fibras plásticas
- Extensión mínima de las cerdas es de 2,5 cm
- Base y mango elaborados en plástico
- Mango con longitud mínima de 33 cm (incluida la medida del cepillo)</t>
  </si>
  <si>
    <t>Tipo plancha, con mango de plástico
- Cuerpo elaborado en plástico
- Cerdas duras en fibra plástica
- Tamaño mínimo de 15 cm de largo por 5cm de ancho por 6 cm de alto</t>
  </si>
  <si>
    <t>Detergente biodegradable multiusos en polvo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</si>
  <si>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</t>
  </si>
  <si>
    <t>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</si>
  <si>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Cerdas suaves elaboradas con PET calibre entre 0,3 y 0,4 mm.
- Área de barrido mínima de 25 cm de largo por 8 cm de ancho por 10 cm de alto
- Material de base en plástico con acople tipo rosca</t>
  </si>
  <si>
    <t xml:space="preserve">- Cerdas duras elaboradas con PET calibre entre 0,4 y 0,6 mm.
- Área de barrido mínima de 35 cm de largo por 8 cm de ancho por 10 cm de alto
- Material de base en plástico con acople tipo rosca
</t>
  </si>
  <si>
    <t>- Espuma enmallada
- Tamaño mínimo de 7 cm de largo por 10 cm de ancho
- No debe contener PVC o Poliestireno expandido u otros plásticos de un solo uso tanto en el envase como en el embalaje.</t>
  </si>
  <si>
    <t>- Elaborada en tela
- Para greca
- Capacidad de una 1 libra
- No debe contener PVC o Poliestireno expandido u otros plásticos de un solo uso tanto en el envase como en el embalaje.</t>
  </si>
  <si>
    <t>- Tipo doméstico
- Elaborados en látex
- Calibre mínimo de 18
- Tallas 7 a 9 o S a XL
- Color negro</t>
  </si>
  <si>
    <t>- Elaborados en látex desechable (tipo cirugía)
- Empovaldos
- Tallas XS a XXL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</si>
  <si>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</si>
  <si>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</si>
  <si>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</si>
  <si>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- En tela de toalla fileteada
- Color blanco sin estampado
- Tamaño mínimo de 45cm de largo por 45cm de ancho.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</si>
  <si>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</si>
  <si>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</si>
  <si>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- Retira el polvo sin dejar residuos ni pelusas
- Antibacterial reutilizable
- Tela con microporos
- Tamaño mínimo de 58 cm de largo por 33 cm de ancho</t>
  </si>
  <si>
    <t>Paquete X 6 unidades</t>
  </si>
  <si>
    <t xml:space="preserve"> - Rollo con longitud mínima de 20 metros
 - Doble hoja blanca
 - Sin fragancia</t>
  </si>
  <si>
    <t>- Elaborado en plástico
- Con banda de goma y dientas barrescobas
- Mango con longitud mínima de 70 cm</t>
  </si>
  <si>
    <t>Tapabocas Desechable</t>
  </si>
  <si>
    <t xml:space="preserve"> - Elaborado con hilaza de algodón natural
 - Mecha con peso mínimo 250 gr y extensión mínima de 32 cm de  largo
 - Material de base en plástico con acople tipo rosca
</t>
  </si>
  <si>
    <t>- Solución con agentes desinfectantes, desmanchadores y desengrasantes  en concentración mínima del 15%.
- Biodegradable mínimo en un 95%</t>
  </si>
  <si>
    <t>- Blanca
- Empaque elaborado en materiales atóxicos
- Debe cumplir con Resolución 333 de 2011 sobre rotulado y etiquetado nutricional y las normas que la modifiquen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</si>
  <si>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</si>
  <si>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500 gr</t>
  </si>
  <si>
    <t xml:space="preserve">100% colombiano tostado y molido
Con sello Paissana 
</t>
  </si>
  <si>
    <t>- No láctea
- Debe cumplir con Resolución 333 de 2011 sobre rotulado y etiquetado nutricional y las normas que la modifiquen</t>
  </si>
  <si>
    <t>- Sin calorías
- Empaque elaborado en materiales atóxicos
- Debe cumplir con Resolución 333 de 2011 sobre rotulado y etiquetado nutricional y las normas que la modifiquen</t>
  </si>
  <si>
    <t>Aromática de fruta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</si>
  <si>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</si>
  <si>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Caja de 20 unidades</t>
  </si>
  <si>
    <t>- Mezcladores  elaborados en madera y/o apartir de recursos renovables como la caña de azucar y/o almidón de maíz
- Longitud mínima de 11 cm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</si>
  <si>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</si>
  <si>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- Refinada, con un 99,9% de pureza
- Con adiciones de yodo y flúor
- Debe cumplir con Resolución 333 de 2011 sobre rotulado y etiquetado nutricional y las normas que la modifiquen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</si>
  <si>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</si>
  <si>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</si>
  <si>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 xml:space="preserve"> - Elaborado en cartón 97% biodegradable
- Capacidad mínima de 4 oz</t>
  </si>
  <si>
    <t>- Capacidad mínima de 9 onzas 
- Sin tapa 
- Liso
- Biodegradable y compostable.
- Elaborado en polyboard (cartón)  y/ocon la fibra de caña de azúcar o almidón de maíz</t>
  </si>
  <si>
    <t>- Elaborado en plástico
- Con tapa en vaivén
- Capacidad mínima de 50 litros
- Color rojo
- Impresión de las palabras "Riesgo biológico" o "Residuos peligrosos" en la cara delantera del contenedor</t>
  </si>
  <si>
    <r>
      <t xml:space="preserve">Base metálica con techo en material metálico
- Mínimo tres contenedores así:
- Contenedor color </t>
    </r>
    <r>
      <rPr>
        <b/>
        <sz val="10"/>
        <color theme="1"/>
        <rFont val="Arial Narrow"/>
        <family val="2"/>
      </rPr>
      <t xml:space="preserve">verde </t>
    </r>
    <r>
      <rPr>
        <sz val="10"/>
        <color theme="1"/>
        <rFont val="Arial Narrow"/>
        <family val="2"/>
      </rPr>
      <t>con palabras "residuos orgánicos aprovechables: restos de comida, desechos agrícolas" en la cara frontal
- Contenedor color</t>
    </r>
    <r>
      <rPr>
        <b/>
        <sz val="10"/>
        <color theme="1"/>
        <rFont val="Arial Narrow"/>
        <family val="2"/>
      </rPr>
      <t xml:space="preserve"> blanco</t>
    </r>
    <r>
      <rPr>
        <sz val="10"/>
        <color theme="1"/>
        <rFont val="Arial Narrow"/>
        <family val="2"/>
      </rPr>
      <t xml:space="preserve"> con palabras "residuos aprovechables como plástico, vidrio, metales, multicapa, papel y cartón" en la cara frontal
- Contenedor color </t>
    </r>
    <r>
      <rPr>
        <b/>
        <sz val="10"/>
        <color theme="1"/>
        <rFont val="Arial Narrow"/>
        <family val="2"/>
      </rPr>
      <t>negro</t>
    </r>
    <r>
      <rPr>
        <sz val="10"/>
        <color theme="1"/>
        <rFont val="Arial Narrow"/>
        <family val="2"/>
      </rPr>
      <t xml:space="preserve">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  </r>
  </si>
  <si>
    <t>Dispensador de agua fría y caliente
- Dispensador de agua fría y caliente
- Sistema de filtración multinivel
- Uso de gas refrigerante seguro para la capa de ozono</t>
  </si>
  <si>
    <t>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</si>
  <si>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- Potencia mínima de 1000 w
- Tamaño mínimo de 30 cm de ancho por 30 cm de alto por 40 cm de profundidad.
- Descongelamiento automático
- Con programas automáticos</t>
  </si>
  <si>
    <t>(1) Pago de salario al personal destinado al servicio integral de aseo y cafetería (más un valor adicional equivalente al porcentaje del Índice de Precios al Consumidor (IPC) certificado para el año en curso y todas las prestaciones de Ley, incluido Auxilio de Transporte, si aplica).</t>
  </si>
  <si>
    <t>Mango madera trapero</t>
  </si>
  <si>
    <t>Extensión mínima de 140 cm
- Acople plástico o rosca para palos de escoba</t>
  </si>
  <si>
    <t>Mango madera escoba 1</t>
  </si>
  <si>
    <t>Extensión mínima de 140 cm
 -Acople plástico o rosca para palos de escoba</t>
  </si>
  <si>
    <t>Limpiador desinfectante para uso general 1</t>
  </si>
  <si>
    <t>Con agente(s) tensoactivo(s) con efecto antibacterial en una concentración mínima del 0,2% - Con agente(s) tensoactivo(s) con efecto limpiador y desengrasante en una concentración mínima del 1,5% 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</si>
  <si>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Con agente(s) principal(es) con efecto limpiador y desengrasante en una concentración mínima del 4% - Disponible mínimo en dos (2) fragancias - El envase debe estar correctamente etiquetados bajo los parámetros establecidos en el sistema globalmente armonizado indicando: nombre comercial del producto, pictogramas de los compuestos peligrosos e instrucciones de uso</t>
  </si>
  <si>
    <r>
      <rPr>
        <b/>
        <sz val="11"/>
        <rFont val="Arial Narrow"/>
        <family val="2"/>
      </rPr>
      <t xml:space="preserve">NOTA 1: </t>
    </r>
    <r>
      <rPr>
        <sz val="11"/>
        <rFont val="Arial Narrow"/>
        <family val="2"/>
      </rPr>
      <t xml:space="preserve">La base gravable especial para el IVA se aplicará según las siguientes reglas:  
(i) Se aplicará el 10% de la suma del valor del contrato correspondiente a la suma de los ítems (1), (2), (3), (4) si el AIU indicado en la propuesta económica es inferior o igual al 10%; 
 (ii) si el AUI indicado en la propuesta económica supera el PORCENTAJE DE AIU QUE SE ESTIPULA EN EL ESTUDIO DE MERCADO su propuesta económica </t>
    </r>
    <r>
      <rPr>
        <b/>
        <sz val="11"/>
        <rFont val="Arial Narrow"/>
        <family val="2"/>
      </rPr>
      <t xml:space="preserve">será rechazada.
</t>
    </r>
    <r>
      <rPr>
        <sz val="11"/>
        <rFont val="Arial Narrow"/>
        <family val="2"/>
      </rPr>
      <t xml:space="preserve">
Teniendo en cuenta lo anterior, cuando el AIU es inferior al 10%, debe aplicarse una base gravable especial, la cual se calcula así:
Base especial: Subtotal de los ítems (1),(2), (3), (4) * 10%
IVA: Base especial * 19% (Tarifa del IVA)
</t>
    </r>
    <r>
      <rPr>
        <b/>
        <sz val="11"/>
        <rFont val="Arial Narrow"/>
        <family val="2"/>
      </rPr>
      <t xml:space="preserve">
NOTA 2:  </t>
    </r>
    <r>
      <rPr>
        <sz val="11"/>
        <rFont val="Arial Narrow"/>
        <family val="2"/>
      </rPr>
      <t xml:space="preserve">Tener en cuenta que los item marcados en rojo y con la descripción </t>
    </r>
    <r>
      <rPr>
        <b/>
        <sz val="11"/>
        <rFont val="Arial Narrow"/>
        <family val="2"/>
      </rPr>
      <t xml:space="preserve">(Única Compra), </t>
    </r>
    <r>
      <rPr>
        <sz val="11"/>
        <rFont val="Arial Narrow"/>
        <family val="2"/>
      </rPr>
      <t xml:space="preserve">son una única adquisicón durante la ejecución del contrato. Razón por la cual para obtener el valor total del item </t>
    </r>
    <r>
      <rPr>
        <b/>
        <sz val="14"/>
        <rFont val="Arial Narrow"/>
        <family val="2"/>
      </rPr>
      <t>NO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se debe multiplicar por 12.
</t>
    </r>
    <r>
      <rPr>
        <b/>
        <sz val="11"/>
        <rFont val="Arial Narrow"/>
        <family val="2"/>
      </rPr>
      <t>NOTA 3</t>
    </r>
    <r>
      <rPr>
        <sz val="11"/>
        <rFont val="Arial Narrow"/>
        <family val="2"/>
      </rPr>
      <t xml:space="preserve">: Los valores ofertados por ítem NO podrán superar el valor determinado en el estudio de mercado y de sector en el proceso, so pena de </t>
    </r>
    <r>
      <rPr>
        <b/>
        <sz val="11"/>
        <rFont val="Arial Narrow"/>
        <family val="2"/>
      </rPr>
      <t xml:space="preserve">RECHAZO </t>
    </r>
    <r>
      <rPr>
        <sz val="11"/>
        <rFont val="Arial Narrow"/>
        <family val="2"/>
      </rPr>
      <t xml:space="preserve">de la propuesta. 
</t>
    </r>
    <r>
      <rPr>
        <b/>
        <sz val="11"/>
        <rFont val="Arial Narrow"/>
        <family val="2"/>
      </rPr>
      <t>NOTA 4:</t>
    </r>
    <r>
      <rPr>
        <sz val="11"/>
        <rFont val="Arial Narrow"/>
        <family val="2"/>
      </rPr>
      <t xml:space="preserve"> Si el valor total de la propuesta del “ANEXO PROPUESTA ECONÓMICA (PAGO DE SALARIO AL PERSONAL DESTINADO AL SERVICIO INTEGRAL DE ASEO Y CAFETERÍA -INSUMOS, ELEMENTOS – MAQUINARIA Y EQUIPOS – SERVICIO FUMIGACIÓN) - supera el valor total del proceso que corresponde a </t>
    </r>
    <r>
      <rPr>
        <b/>
        <sz val="11"/>
        <color rgb="FFFF0000"/>
        <rFont val="Arial Narrow"/>
        <family val="2"/>
      </rPr>
      <t>$260.316.926,00</t>
    </r>
    <r>
      <rPr>
        <sz val="11"/>
        <rFont val="Arial Narrow"/>
        <family val="2"/>
      </rPr>
      <t xml:space="preserve"> la propuesta se rechazará, así mismo cuando en la propuesta se superen los valores unitarios techo será causal de </t>
    </r>
    <r>
      <rPr>
        <b/>
        <sz val="11"/>
        <rFont val="Arial Narrow"/>
        <family val="2"/>
      </rPr>
      <t xml:space="preserve">rechazo.
NOTA 5: El PROPONENTE debe incluir valores positivos y NO negativos en la PROPUESTA ECONÓMICA (PAGO DE SALARIO AL PERSONAL DESTINADO AL SERVICIO INTEGRAL DE ASEO Y CAFETERÍA - INSUMOS, ELEMENTOS – MAQUINARIA Y EQUIPOS – SERVICIO FUMIGACIÓN), so pena de RECHAZO de la propuesta.
</t>
    </r>
    <r>
      <rPr>
        <sz val="11"/>
        <rFont val="Arial Narrow"/>
        <family val="2"/>
      </rPr>
      <t xml:space="preserve">
</t>
    </r>
    <r>
      <rPr>
        <b/>
        <sz val="11"/>
        <rFont val="Arial Narrow"/>
        <family val="2"/>
      </rPr>
      <t>NOTA 6: El PROPONENTE debe tener en cuenta que al momento de determinar el valor de su propuesta económica deberá diligenciar de manera completa el presente anexo y presentarlo</t>
    </r>
    <r>
      <rPr>
        <b/>
        <sz val="11"/>
        <color rgb="FFFF0000"/>
        <rFont val="Arial Narrow"/>
        <family val="2"/>
      </rPr>
      <t xml:space="preserve"> EN FORMATO EXCEL</t>
    </r>
    <r>
      <rPr>
        <b/>
        <sz val="11"/>
        <rFont val="Arial Narrow"/>
        <family val="2"/>
      </rPr>
      <t>, en caso contrario, la propuesta no se tendrá en cuenta para ningún efecto.</t>
    </r>
    <r>
      <rPr>
        <b/>
        <u/>
        <sz val="11"/>
        <rFont val="Arial Narrow"/>
        <family val="2"/>
      </rPr>
      <t xml:space="preserve">
</t>
    </r>
  </si>
  <si>
    <t>Pago de salario al personal destinado al servicio integral de aseo para doce (12) meses</t>
  </si>
  <si>
    <r>
      <t xml:space="preserve">Servicio para el periodo </t>
    </r>
    <r>
      <rPr>
        <b/>
        <sz val="10"/>
        <color theme="1"/>
        <rFont val="Arial Narrow"/>
        <family val="2"/>
      </rPr>
      <t>(21 abril 2026 al 20 abril 2027</t>
    </r>
    <r>
      <rPr>
        <sz val="10"/>
        <color theme="1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</si>
</sst>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.00_-;\-&quot;$&quot;\ * #,##0.00_-;_-&quot;$&quot;\ * &quot;-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color rgb="FFFF0000"/>
      <name val="Arial Narrow"/>
      <family val="2"/>
    </font>
    <font>
      <b/>
      <u/>
      <sz val="11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2" fontId="5" fillId="0" borderId="13" xfId="2" applyFont="1" applyBorder="1" applyAlignment="1" applyProtection="1">
      <alignment horizontal="center" vertical="center" wrapText="1"/>
      <protection locked="0"/>
    </xf>
    <xf numFmtId="164" fontId="5" fillId="0" borderId="13" xfId="2" applyNumberFormat="1" applyFont="1" applyBorder="1" applyAlignment="1" applyProtection="1">
      <alignment horizontal="center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justify" vertical="center" wrapText="1"/>
    </xf>
    <xf numFmtId="42" fontId="5" fillId="5" borderId="13" xfId="2" applyFont="1" applyFill="1" applyBorder="1" applyAlignment="1" applyProtection="1">
      <alignment vertical="center" wrapText="1"/>
      <protection locked="0"/>
    </xf>
    <xf numFmtId="42" fontId="5" fillId="5" borderId="13" xfId="2" applyFont="1" applyFill="1" applyBorder="1" applyAlignment="1" applyProtection="1">
      <alignment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2" fontId="5" fillId="5" borderId="13" xfId="2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 wrapText="1"/>
    </xf>
    <xf numFmtId="42" fontId="8" fillId="5" borderId="13" xfId="2" applyFont="1" applyFill="1" applyBorder="1" applyAlignment="1" applyProtection="1">
      <alignment horizontal="center" vertical="center" wrapText="1"/>
      <protection locked="0"/>
    </xf>
    <xf numFmtId="42" fontId="5" fillId="0" borderId="13" xfId="2" applyFont="1" applyFill="1" applyBorder="1" applyAlignment="1" applyProtection="1">
      <alignment horizontal="center" vertical="center" wrapText="1"/>
      <protection locked="0"/>
    </xf>
    <xf numFmtId="42" fontId="6" fillId="3" borderId="13" xfId="2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2" fontId="5" fillId="0" borderId="13" xfId="0" applyNumberFormat="1" applyFont="1" applyBorder="1" applyAlignment="1">
      <alignment horizontal="center" vertical="center" wrapText="1"/>
    </xf>
    <xf numFmtId="42" fontId="5" fillId="0" borderId="19" xfId="2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>
      <alignment horizontal="center" vertical="center" wrapText="1"/>
    </xf>
    <xf numFmtId="44" fontId="2" fillId="0" borderId="13" xfId="1" applyFont="1" applyFill="1" applyBorder="1" applyAlignment="1" applyProtection="1">
      <alignment horizontal="center" vertical="center" wrapText="1"/>
      <protection locked="0"/>
    </xf>
    <xf numFmtId="42" fontId="2" fillId="3" borderId="13" xfId="2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2" fontId="2" fillId="3" borderId="0" xfId="2" applyFont="1" applyFill="1" applyBorder="1" applyAlignment="1" applyProtection="1">
      <alignment horizontal="center" vertical="center" wrapText="1"/>
    </xf>
    <xf numFmtId="42" fontId="6" fillId="6" borderId="25" xfId="2" applyFont="1" applyFill="1" applyBorder="1" applyAlignment="1" applyProtection="1">
      <alignment horizontal="center" vertical="center" wrapText="1"/>
    </xf>
    <xf numFmtId="10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44" fontId="6" fillId="6" borderId="25" xfId="1" applyFont="1" applyFill="1" applyBorder="1" applyAlignment="1" applyProtection="1">
      <alignment horizontal="center" vertical="center" wrapText="1"/>
    </xf>
    <xf numFmtId="42" fontId="6" fillId="6" borderId="9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5" borderId="13" xfId="0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left" vertical="center" wrapText="1"/>
    </xf>
    <xf numFmtId="49" fontId="5" fillId="5" borderId="13" xfId="0" quotePrefix="1" applyNumberFormat="1" applyFont="1" applyFill="1" applyBorder="1" applyAlignment="1">
      <alignment horizontal="left" vertical="center" wrapText="1"/>
    </xf>
    <xf numFmtId="0" fontId="5" fillId="5" borderId="13" xfId="0" quotePrefix="1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2" fontId="5" fillId="0" borderId="13" xfId="2" applyFont="1" applyFill="1" applyBorder="1" applyAlignment="1" applyProtection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2" fontId="6" fillId="0" borderId="13" xfId="2" applyFont="1" applyFill="1" applyBorder="1" applyAlignment="1" applyProtection="1">
      <alignment horizontal="center" vertical="center" wrapText="1"/>
    </xf>
    <xf numFmtId="0" fontId="5" fillId="0" borderId="13" xfId="0" quotePrefix="1" applyFont="1" applyBorder="1" applyAlignment="1">
      <alignment horizontal="left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5" fillId="0" borderId="30" xfId="0" applyFont="1" applyBorder="1" applyAlignment="1" applyProtection="1">
      <alignment horizontal="center"/>
      <protection locked="0"/>
    </xf>
    <xf numFmtId="0" fontId="15" fillId="0" borderId="3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2" fontId="5" fillId="0" borderId="19" xfId="0" applyNumberFormat="1" applyFont="1" applyBorder="1" applyAlignment="1">
      <alignment horizontal="center" vertical="center" wrapText="1"/>
    </xf>
    <xf numFmtId="42" fontId="5" fillId="0" borderId="21" xfId="0" applyNumberFormat="1" applyFont="1" applyBorder="1" applyAlignment="1">
      <alignment horizontal="center" vertical="center" wrapText="1"/>
    </xf>
    <xf numFmtId="42" fontId="5" fillId="0" borderId="20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2" fontId="5" fillId="0" borderId="13" xfId="2" applyFont="1" applyBorder="1" applyAlignment="1" applyProtection="1">
      <alignment horizontal="center" vertical="center" wrapText="1"/>
      <protection locked="0"/>
    </xf>
    <xf numFmtId="42" fontId="5" fillId="0" borderId="13" xfId="2" applyFont="1" applyFill="1" applyBorder="1" applyAlignment="1" applyProtection="1">
      <alignment horizontal="center" vertical="center" wrapText="1"/>
    </xf>
    <xf numFmtId="42" fontId="5" fillId="0" borderId="13" xfId="2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D284-BEF9-4410-8C68-E2D99CC6240E}">
  <dimension ref="A1:G121"/>
  <sheetViews>
    <sheetView showGridLines="0" tabSelected="1" view="pageBreakPreview" zoomScale="76" zoomScaleNormal="100" zoomScaleSheetLayoutView="100" workbookViewId="0">
      <selection activeCell="O10" sqref="O10"/>
    </sheetView>
  </sheetViews>
  <sheetFormatPr baseColWidth="10" defaultRowHeight="14.5" x14ac:dyDescent="0.35"/>
  <cols>
    <col min="2" max="2" width="15.6328125" customWidth="1"/>
    <col min="3" max="3" width="24" style="32" customWidth="1"/>
    <col min="4" max="4" width="23" customWidth="1"/>
    <col min="5" max="5" width="20.81640625" customWidth="1"/>
    <col min="6" max="6" width="37.6328125" customWidth="1"/>
    <col min="7" max="7" width="46.1796875" customWidth="1"/>
  </cols>
  <sheetData>
    <row r="1" spans="1:7" ht="48" customHeight="1" thickBot="1" x14ac:dyDescent="0.4">
      <c r="A1" s="105" t="s">
        <v>0</v>
      </c>
      <c r="B1" s="106"/>
      <c r="C1" s="106"/>
      <c r="D1" s="106"/>
      <c r="E1" s="106"/>
      <c r="F1" s="106"/>
      <c r="G1" s="107"/>
    </row>
    <row r="2" spans="1:7" x14ac:dyDescent="0.35">
      <c r="A2" s="108" t="s">
        <v>1</v>
      </c>
      <c r="B2" s="109"/>
      <c r="C2" s="109"/>
      <c r="D2" s="109"/>
      <c r="E2" s="109"/>
      <c r="F2" s="109"/>
      <c r="G2" s="110"/>
    </row>
    <row r="3" spans="1:7" ht="15" thickBot="1" x14ac:dyDescent="0.4">
      <c r="A3" s="111"/>
      <c r="B3" s="112"/>
      <c r="C3" s="112"/>
      <c r="D3" s="112"/>
      <c r="E3" s="112"/>
      <c r="F3" s="112"/>
      <c r="G3" s="113"/>
    </row>
    <row r="5" spans="1:7" ht="29.5" customHeight="1" thickBot="1" x14ac:dyDescent="0.4">
      <c r="A5" s="114" t="s">
        <v>207</v>
      </c>
      <c r="B5" s="114"/>
      <c r="C5" s="114"/>
      <c r="D5" s="114"/>
      <c r="E5" s="114"/>
      <c r="F5" s="114"/>
      <c r="G5" s="114"/>
    </row>
    <row r="6" spans="1:7" x14ac:dyDescent="0.35">
      <c r="A6" s="115" t="s">
        <v>2</v>
      </c>
      <c r="B6" s="115" t="s">
        <v>3</v>
      </c>
      <c r="C6" s="117" t="s">
        <v>4</v>
      </c>
      <c r="D6" s="115" t="s">
        <v>5</v>
      </c>
      <c r="E6" s="115" t="s">
        <v>6</v>
      </c>
      <c r="F6" s="119" t="s">
        <v>7</v>
      </c>
      <c r="G6" s="115" t="s">
        <v>8</v>
      </c>
    </row>
    <row r="7" spans="1:7" ht="35" customHeight="1" x14ac:dyDescent="0.35">
      <c r="A7" s="116"/>
      <c r="B7" s="116"/>
      <c r="C7" s="118"/>
      <c r="D7" s="116"/>
      <c r="E7" s="116"/>
      <c r="F7" s="120"/>
      <c r="G7" s="121"/>
    </row>
    <row r="8" spans="1:7" ht="60" customHeight="1" x14ac:dyDescent="0.35">
      <c r="A8" s="1">
        <v>1</v>
      </c>
      <c r="B8" s="2" t="s">
        <v>9</v>
      </c>
      <c r="C8" s="19" t="s">
        <v>216</v>
      </c>
      <c r="D8" s="2" t="s">
        <v>217</v>
      </c>
      <c r="E8" s="2">
        <v>4</v>
      </c>
      <c r="F8" s="3"/>
      <c r="G8" s="4">
        <f>+IF(F8&lt;0,"RECHAZADO",E8*F8*12)</f>
        <v>0</v>
      </c>
    </row>
    <row r="9" spans="1:7" ht="18.5" thickBot="1" x14ac:dyDescent="0.4">
      <c r="A9" s="95" t="s">
        <v>10</v>
      </c>
      <c r="B9" s="96"/>
      <c r="C9" s="96"/>
      <c r="D9" s="96"/>
      <c r="E9" s="96"/>
      <c r="F9" s="96"/>
      <c r="G9" s="5">
        <f>+ROUND(G8,0)</f>
        <v>0</v>
      </c>
    </row>
    <row r="10" spans="1:7" ht="15" thickBot="1" x14ac:dyDescent="0.4"/>
    <row r="11" spans="1:7" ht="33" customHeight="1" thickBot="1" x14ac:dyDescent="0.4">
      <c r="A11" s="97" t="s">
        <v>11</v>
      </c>
      <c r="B11" s="98"/>
      <c r="C11" s="98"/>
      <c r="D11" s="98"/>
      <c r="E11" s="98"/>
      <c r="F11" s="98"/>
      <c r="G11" s="99"/>
    </row>
    <row r="12" spans="1:7" x14ac:dyDescent="0.35">
      <c r="A12" s="100" t="s">
        <v>12</v>
      </c>
      <c r="B12" s="100"/>
      <c r="C12" s="100"/>
      <c r="D12" s="100"/>
      <c r="E12" s="100"/>
      <c r="F12" s="100"/>
      <c r="G12" s="100"/>
    </row>
    <row r="13" spans="1:7" x14ac:dyDescent="0.35">
      <c r="A13" s="101" t="s">
        <v>13</v>
      </c>
      <c r="B13" s="101" t="s">
        <v>2</v>
      </c>
      <c r="C13" s="103" t="s">
        <v>4</v>
      </c>
      <c r="D13" s="101" t="s">
        <v>5</v>
      </c>
      <c r="E13" s="101" t="s">
        <v>6</v>
      </c>
      <c r="F13" s="101" t="s">
        <v>7</v>
      </c>
      <c r="G13" s="6" t="s">
        <v>14</v>
      </c>
    </row>
    <row r="14" spans="1:7" ht="47" customHeight="1" x14ac:dyDescent="0.35">
      <c r="A14" s="102"/>
      <c r="B14" s="102"/>
      <c r="C14" s="104"/>
      <c r="D14" s="102"/>
      <c r="E14" s="102"/>
      <c r="F14" s="102"/>
      <c r="G14" s="6" t="s">
        <v>15</v>
      </c>
    </row>
    <row r="15" spans="1:7" ht="39" x14ac:dyDescent="0.35">
      <c r="A15" s="2">
        <v>1</v>
      </c>
      <c r="B15" s="2" t="s">
        <v>16</v>
      </c>
      <c r="C15" s="33" t="s">
        <v>17</v>
      </c>
      <c r="D15" s="7" t="s">
        <v>18</v>
      </c>
      <c r="E15" s="7">
        <v>1</v>
      </c>
      <c r="F15" s="9"/>
      <c r="G15" s="10">
        <f>+IF(F15&lt;0,"RECHAZADO",E15*F15*12)</f>
        <v>0</v>
      </c>
    </row>
    <row r="16" spans="1:7" ht="52" x14ac:dyDescent="0.35">
      <c r="A16" s="2">
        <v>2</v>
      </c>
      <c r="B16" s="2" t="s">
        <v>19</v>
      </c>
      <c r="C16" s="34" t="s">
        <v>20</v>
      </c>
      <c r="D16" s="11" t="s">
        <v>21</v>
      </c>
      <c r="E16" s="7">
        <v>4</v>
      </c>
      <c r="F16" s="12"/>
      <c r="G16" s="10">
        <f t="shared" ref="G16:G77" si="0">+IF(F16&lt;0,"RECHAZADO",E16*F16*12)</f>
        <v>0</v>
      </c>
    </row>
    <row r="17" spans="1:7" ht="234" x14ac:dyDescent="0.35">
      <c r="A17" s="2">
        <v>3</v>
      </c>
      <c r="B17" s="7" t="s">
        <v>22</v>
      </c>
      <c r="C17" s="35" t="s">
        <v>161</v>
      </c>
      <c r="D17" s="7" t="s">
        <v>34</v>
      </c>
      <c r="E17" s="7">
        <v>3</v>
      </c>
      <c r="F17" s="9"/>
      <c r="G17" s="10">
        <f t="shared" si="0"/>
        <v>0</v>
      </c>
    </row>
    <row r="18" spans="1:7" ht="39" x14ac:dyDescent="0.35">
      <c r="A18" s="2">
        <v>4</v>
      </c>
      <c r="B18" s="7" t="s">
        <v>23</v>
      </c>
      <c r="C18" s="33" t="s">
        <v>24</v>
      </c>
      <c r="D18" s="7" t="s">
        <v>25</v>
      </c>
      <c r="E18" s="7">
        <v>4</v>
      </c>
      <c r="F18" s="9"/>
      <c r="G18" s="10">
        <f t="shared" si="0"/>
        <v>0</v>
      </c>
    </row>
    <row r="19" spans="1:7" ht="91" x14ac:dyDescent="0.35">
      <c r="A19" s="2">
        <v>5</v>
      </c>
      <c r="B19" s="7" t="s">
        <v>26</v>
      </c>
      <c r="C19" s="34" t="s">
        <v>27</v>
      </c>
      <c r="D19" s="13" t="s">
        <v>28</v>
      </c>
      <c r="E19" s="7">
        <v>3</v>
      </c>
      <c r="F19" s="9"/>
      <c r="G19" s="10">
        <f>+IF(F19&lt;0,"RECHAZADO",E19*F19)</f>
        <v>0</v>
      </c>
    </row>
    <row r="20" spans="1:7" ht="65" x14ac:dyDescent="0.35">
      <c r="A20" s="2">
        <v>6</v>
      </c>
      <c r="B20" s="7" t="s">
        <v>29</v>
      </c>
      <c r="C20" s="33" t="s">
        <v>30</v>
      </c>
      <c r="D20" s="7" t="s">
        <v>31</v>
      </c>
      <c r="E20" s="7">
        <v>7</v>
      </c>
      <c r="F20" s="12"/>
      <c r="G20" s="10">
        <f t="shared" si="0"/>
        <v>0</v>
      </c>
    </row>
    <row r="21" spans="1:7" ht="260" x14ac:dyDescent="0.35">
      <c r="A21" s="2">
        <v>7</v>
      </c>
      <c r="B21" s="7" t="s">
        <v>32</v>
      </c>
      <c r="C21" s="33" t="s">
        <v>33</v>
      </c>
      <c r="D21" s="7" t="s">
        <v>34</v>
      </c>
      <c r="E21" s="7">
        <v>3</v>
      </c>
      <c r="F21" s="9"/>
      <c r="G21" s="10">
        <f t="shared" si="0"/>
        <v>0</v>
      </c>
    </row>
    <row r="22" spans="1:7" ht="65" x14ac:dyDescent="0.35">
      <c r="A22" s="2">
        <v>8</v>
      </c>
      <c r="B22" s="7" t="s">
        <v>35</v>
      </c>
      <c r="C22" s="33" t="s">
        <v>36</v>
      </c>
      <c r="D22" s="7" t="s">
        <v>37</v>
      </c>
      <c r="E22" s="7">
        <v>2</v>
      </c>
      <c r="F22" s="9"/>
      <c r="G22" s="10">
        <f t="shared" si="0"/>
        <v>0</v>
      </c>
    </row>
    <row r="23" spans="1:7" ht="78" x14ac:dyDescent="0.35">
      <c r="A23" s="2">
        <v>9</v>
      </c>
      <c r="B23" s="7" t="s">
        <v>38</v>
      </c>
      <c r="C23" s="34" t="s">
        <v>39</v>
      </c>
      <c r="D23" s="7" t="s">
        <v>37</v>
      </c>
      <c r="E23" s="7">
        <v>10</v>
      </c>
      <c r="F23" s="9"/>
      <c r="G23" s="10">
        <f t="shared" si="0"/>
        <v>0</v>
      </c>
    </row>
    <row r="24" spans="1:7" ht="78" x14ac:dyDescent="0.35">
      <c r="A24" s="2">
        <v>10</v>
      </c>
      <c r="B24" s="7" t="s">
        <v>40</v>
      </c>
      <c r="C24" s="34" t="s">
        <v>41</v>
      </c>
      <c r="D24" s="7" t="s">
        <v>37</v>
      </c>
      <c r="E24" s="7">
        <v>10</v>
      </c>
      <c r="F24" s="12"/>
      <c r="G24" s="10">
        <f t="shared" si="0"/>
        <v>0</v>
      </c>
    </row>
    <row r="25" spans="1:7" ht="78" x14ac:dyDescent="0.35">
      <c r="A25" s="2">
        <v>11</v>
      </c>
      <c r="B25" s="11" t="s">
        <v>42</v>
      </c>
      <c r="C25" s="34" t="s">
        <v>43</v>
      </c>
      <c r="D25" s="7" t="s">
        <v>37</v>
      </c>
      <c r="E25" s="7">
        <v>7</v>
      </c>
      <c r="F25" s="12"/>
      <c r="G25" s="10">
        <f t="shared" si="0"/>
        <v>0</v>
      </c>
    </row>
    <row r="26" spans="1:7" ht="104" x14ac:dyDescent="0.35">
      <c r="A26" s="2">
        <v>12</v>
      </c>
      <c r="B26" s="7" t="s">
        <v>44</v>
      </c>
      <c r="C26" s="34" t="s">
        <v>45</v>
      </c>
      <c r="D26" s="7" t="s">
        <v>37</v>
      </c>
      <c r="E26" s="7">
        <v>7</v>
      </c>
      <c r="F26" s="9"/>
      <c r="G26" s="10">
        <f t="shared" si="0"/>
        <v>0</v>
      </c>
    </row>
    <row r="27" spans="1:7" ht="117" x14ac:dyDescent="0.35">
      <c r="A27" s="2">
        <v>13</v>
      </c>
      <c r="B27" s="7" t="s">
        <v>46</v>
      </c>
      <c r="C27" s="36" t="s">
        <v>162</v>
      </c>
      <c r="D27" s="13" t="s">
        <v>28</v>
      </c>
      <c r="E27" s="7">
        <v>3</v>
      </c>
      <c r="F27" s="9"/>
      <c r="G27" s="10">
        <f>+IF(F27&lt;0,"RECHAZADO",E27*F27)</f>
        <v>0</v>
      </c>
    </row>
    <row r="28" spans="1:7" ht="91" x14ac:dyDescent="0.35">
      <c r="A28" s="2">
        <v>14</v>
      </c>
      <c r="B28" s="7" t="s">
        <v>47</v>
      </c>
      <c r="C28" s="33" t="s">
        <v>163</v>
      </c>
      <c r="D28" s="13" t="s">
        <v>28</v>
      </c>
      <c r="E28" s="7">
        <v>3</v>
      </c>
      <c r="F28" s="9"/>
      <c r="G28" s="10">
        <f>+IF(F28&lt;0,"RECHAZADO",E28*F28)</f>
        <v>0</v>
      </c>
    </row>
    <row r="29" spans="1:7" ht="91" x14ac:dyDescent="0.35">
      <c r="A29" s="2">
        <v>15</v>
      </c>
      <c r="B29" s="7" t="s">
        <v>48</v>
      </c>
      <c r="C29" s="33" t="s">
        <v>49</v>
      </c>
      <c r="D29" s="7" t="s">
        <v>50</v>
      </c>
      <c r="E29" s="7">
        <v>1</v>
      </c>
      <c r="F29" s="9"/>
      <c r="G29" s="10">
        <f t="shared" si="0"/>
        <v>0</v>
      </c>
    </row>
    <row r="30" spans="1:7" ht="234" x14ac:dyDescent="0.35">
      <c r="A30" s="2">
        <v>16</v>
      </c>
      <c r="B30" s="7" t="s">
        <v>212</v>
      </c>
      <c r="C30" s="33" t="s">
        <v>213</v>
      </c>
      <c r="D30" s="7" t="s">
        <v>50</v>
      </c>
      <c r="E30" s="7">
        <v>3</v>
      </c>
      <c r="F30" s="9"/>
      <c r="G30" s="10">
        <f t="shared" si="0"/>
        <v>0</v>
      </c>
    </row>
    <row r="31" spans="1:7" ht="78" x14ac:dyDescent="0.35">
      <c r="A31" s="2">
        <v>17</v>
      </c>
      <c r="B31" s="7" t="s">
        <v>51</v>
      </c>
      <c r="C31" s="33" t="s">
        <v>52</v>
      </c>
      <c r="D31" s="13" t="s">
        <v>28</v>
      </c>
      <c r="E31" s="7">
        <v>2</v>
      </c>
      <c r="F31" s="9"/>
      <c r="G31" s="10">
        <f>+IF(F31&lt;0,"RECHAZADO",E31*F31)</f>
        <v>0</v>
      </c>
    </row>
    <row r="32" spans="1:7" ht="182" x14ac:dyDescent="0.35">
      <c r="A32" s="2">
        <v>18</v>
      </c>
      <c r="B32" s="7" t="s">
        <v>164</v>
      </c>
      <c r="C32" s="33" t="s">
        <v>165</v>
      </c>
      <c r="D32" s="7" t="s">
        <v>53</v>
      </c>
      <c r="E32" s="7">
        <v>3</v>
      </c>
      <c r="F32" s="9"/>
      <c r="G32" s="10">
        <f t="shared" si="0"/>
        <v>0</v>
      </c>
    </row>
    <row r="33" spans="1:7" ht="190.5" customHeight="1" x14ac:dyDescent="0.35">
      <c r="A33" s="2">
        <v>19</v>
      </c>
      <c r="B33" s="7" t="s">
        <v>54</v>
      </c>
      <c r="C33" s="33" t="s">
        <v>166</v>
      </c>
      <c r="D33" s="13" t="s">
        <v>28</v>
      </c>
      <c r="E33" s="7">
        <v>2</v>
      </c>
      <c r="F33" s="9"/>
      <c r="G33" s="10">
        <f>+IF(F33&lt;0,"RECHAZADO",E33*F33)</f>
        <v>0</v>
      </c>
    </row>
    <row r="34" spans="1:7" ht="126.5" customHeight="1" x14ac:dyDescent="0.35">
      <c r="A34" s="2">
        <v>20</v>
      </c>
      <c r="B34" s="7" t="s">
        <v>55</v>
      </c>
      <c r="C34" s="33" t="s">
        <v>167</v>
      </c>
      <c r="D34" s="7" t="s">
        <v>56</v>
      </c>
      <c r="E34" s="7">
        <v>4</v>
      </c>
      <c r="F34" s="9"/>
      <c r="G34" s="10">
        <f t="shared" si="0"/>
        <v>0</v>
      </c>
    </row>
    <row r="35" spans="1:7" ht="104" x14ac:dyDescent="0.35">
      <c r="A35" s="2">
        <v>21</v>
      </c>
      <c r="B35" s="7" t="s">
        <v>57</v>
      </c>
      <c r="C35" s="33" t="s">
        <v>168</v>
      </c>
      <c r="D35" s="7" t="s">
        <v>56</v>
      </c>
      <c r="E35" s="7">
        <v>4</v>
      </c>
      <c r="F35" s="9"/>
      <c r="G35" s="10">
        <f t="shared" si="0"/>
        <v>0</v>
      </c>
    </row>
    <row r="36" spans="1:7" ht="144.5" customHeight="1" x14ac:dyDescent="0.35">
      <c r="A36" s="2">
        <v>22</v>
      </c>
      <c r="B36" s="7" t="s">
        <v>58</v>
      </c>
      <c r="C36" s="33" t="s">
        <v>169</v>
      </c>
      <c r="D36" s="7" t="s">
        <v>31</v>
      </c>
      <c r="E36" s="7">
        <v>6</v>
      </c>
      <c r="F36" s="9"/>
      <c r="G36" s="10">
        <f t="shared" si="0"/>
        <v>0</v>
      </c>
    </row>
    <row r="37" spans="1:7" ht="91" x14ac:dyDescent="0.35">
      <c r="A37" s="2">
        <v>23</v>
      </c>
      <c r="B37" s="7" t="s">
        <v>59</v>
      </c>
      <c r="C37" s="33" t="s">
        <v>170</v>
      </c>
      <c r="D37" s="7" t="s">
        <v>56</v>
      </c>
      <c r="E37" s="7">
        <v>6</v>
      </c>
      <c r="F37" s="9"/>
      <c r="G37" s="10">
        <f t="shared" si="0"/>
        <v>0</v>
      </c>
    </row>
    <row r="38" spans="1:7" ht="65" x14ac:dyDescent="0.35">
      <c r="A38" s="2">
        <v>24</v>
      </c>
      <c r="B38" s="7" t="s">
        <v>60</v>
      </c>
      <c r="C38" s="33" t="s">
        <v>171</v>
      </c>
      <c r="D38" s="7" t="s">
        <v>61</v>
      </c>
      <c r="E38" s="7">
        <v>5</v>
      </c>
      <c r="F38" s="9"/>
      <c r="G38" s="10">
        <f t="shared" si="0"/>
        <v>0</v>
      </c>
    </row>
    <row r="39" spans="1:7" ht="52" x14ac:dyDescent="0.35">
      <c r="A39" s="2">
        <v>25</v>
      </c>
      <c r="B39" s="7" t="s">
        <v>62</v>
      </c>
      <c r="C39" s="33" t="s">
        <v>172</v>
      </c>
      <c r="D39" s="7" t="s">
        <v>63</v>
      </c>
      <c r="E39" s="7">
        <v>2</v>
      </c>
      <c r="F39" s="9"/>
      <c r="G39" s="10">
        <f t="shared" si="0"/>
        <v>0</v>
      </c>
    </row>
    <row r="40" spans="1:7" ht="143" x14ac:dyDescent="0.35">
      <c r="A40" s="2">
        <v>26</v>
      </c>
      <c r="B40" s="7" t="s">
        <v>64</v>
      </c>
      <c r="C40" s="33" t="s">
        <v>173</v>
      </c>
      <c r="D40" s="14" t="s">
        <v>21</v>
      </c>
      <c r="E40" s="7">
        <v>3</v>
      </c>
      <c r="F40" s="9"/>
      <c r="G40" s="10">
        <f t="shared" si="0"/>
        <v>0</v>
      </c>
    </row>
    <row r="41" spans="1:7" ht="286" x14ac:dyDescent="0.35">
      <c r="A41" s="2">
        <v>27</v>
      </c>
      <c r="B41" s="7" t="s">
        <v>65</v>
      </c>
      <c r="C41" s="33" t="s">
        <v>174</v>
      </c>
      <c r="D41" s="14" t="s">
        <v>66</v>
      </c>
      <c r="E41" s="7">
        <v>3</v>
      </c>
      <c r="F41" s="9"/>
      <c r="G41" s="10">
        <f t="shared" si="0"/>
        <v>0</v>
      </c>
    </row>
    <row r="42" spans="1:7" ht="247" x14ac:dyDescent="0.35">
      <c r="A42" s="2">
        <v>28</v>
      </c>
      <c r="B42" s="7" t="s">
        <v>67</v>
      </c>
      <c r="C42" s="33" t="s">
        <v>175</v>
      </c>
      <c r="D42" s="8" t="s">
        <v>68</v>
      </c>
      <c r="E42" s="7">
        <v>3</v>
      </c>
      <c r="F42" s="9"/>
      <c r="G42" s="10">
        <f t="shared" si="0"/>
        <v>0</v>
      </c>
    </row>
    <row r="43" spans="1:7" ht="52" x14ac:dyDescent="0.35">
      <c r="A43" s="2">
        <v>29</v>
      </c>
      <c r="B43" s="7" t="s">
        <v>69</v>
      </c>
      <c r="C43" s="33" t="s">
        <v>176</v>
      </c>
      <c r="D43" s="7" t="s">
        <v>31</v>
      </c>
      <c r="E43" s="7">
        <v>6</v>
      </c>
      <c r="F43" s="9"/>
      <c r="G43" s="10">
        <f t="shared" si="0"/>
        <v>0</v>
      </c>
    </row>
    <row r="44" spans="1:7" ht="52" x14ac:dyDescent="0.35">
      <c r="A44" s="2">
        <v>30</v>
      </c>
      <c r="B44" s="7" t="s">
        <v>70</v>
      </c>
      <c r="C44" s="33" t="s">
        <v>176</v>
      </c>
      <c r="D44" s="7" t="s">
        <v>21</v>
      </c>
      <c r="E44" s="7">
        <v>3</v>
      </c>
      <c r="F44" s="12"/>
      <c r="G44" s="10">
        <f t="shared" si="0"/>
        <v>0</v>
      </c>
    </row>
    <row r="45" spans="1:7" ht="208" x14ac:dyDescent="0.35">
      <c r="A45" s="2">
        <v>31</v>
      </c>
      <c r="B45" s="7" t="s">
        <v>71</v>
      </c>
      <c r="C45" s="33" t="s">
        <v>177</v>
      </c>
      <c r="D45" s="33" t="s">
        <v>72</v>
      </c>
      <c r="E45" s="7">
        <v>3</v>
      </c>
      <c r="F45" s="9"/>
      <c r="G45" s="10">
        <f t="shared" si="0"/>
        <v>0</v>
      </c>
    </row>
    <row r="46" spans="1:7" ht="156" x14ac:dyDescent="0.35">
      <c r="A46" s="2">
        <v>32</v>
      </c>
      <c r="B46" s="7" t="s">
        <v>73</v>
      </c>
      <c r="C46" s="33" t="s">
        <v>214</v>
      </c>
      <c r="D46" s="33" t="s">
        <v>21</v>
      </c>
      <c r="E46" s="7">
        <v>3</v>
      </c>
      <c r="F46" s="9"/>
      <c r="G46" s="10">
        <f t="shared" si="0"/>
        <v>0</v>
      </c>
    </row>
    <row r="47" spans="1:7" ht="195" x14ac:dyDescent="0.35">
      <c r="A47" s="2">
        <v>33</v>
      </c>
      <c r="B47" s="7" t="s">
        <v>74</v>
      </c>
      <c r="C47" s="33" t="s">
        <v>178</v>
      </c>
      <c r="D47" s="33" t="s">
        <v>75</v>
      </c>
      <c r="E47" s="7">
        <v>1</v>
      </c>
      <c r="F47" s="9"/>
      <c r="G47" s="10">
        <f t="shared" si="0"/>
        <v>0</v>
      </c>
    </row>
    <row r="48" spans="1:7" ht="78" x14ac:dyDescent="0.35">
      <c r="A48" s="2">
        <v>34</v>
      </c>
      <c r="B48" s="7" t="s">
        <v>76</v>
      </c>
      <c r="C48" s="33" t="s">
        <v>179</v>
      </c>
      <c r="D48" s="2" t="s">
        <v>180</v>
      </c>
      <c r="E48" s="7">
        <v>8</v>
      </c>
      <c r="F48" s="9"/>
      <c r="G48" s="10">
        <f t="shared" si="0"/>
        <v>0</v>
      </c>
    </row>
    <row r="49" spans="1:7" ht="52" x14ac:dyDescent="0.35">
      <c r="A49" s="2">
        <v>35</v>
      </c>
      <c r="B49" s="7" t="s">
        <v>77</v>
      </c>
      <c r="C49" s="33" t="s">
        <v>181</v>
      </c>
      <c r="D49" s="7" t="s">
        <v>78</v>
      </c>
      <c r="E49" s="7">
        <v>10</v>
      </c>
      <c r="F49" s="12"/>
      <c r="G49" s="10">
        <f t="shared" si="0"/>
        <v>0</v>
      </c>
    </row>
    <row r="50" spans="1:7" ht="52" x14ac:dyDescent="0.35">
      <c r="A50" s="2">
        <v>36</v>
      </c>
      <c r="B50" s="2" t="s">
        <v>79</v>
      </c>
      <c r="C50" s="19" t="s">
        <v>80</v>
      </c>
      <c r="D50" s="2" t="s">
        <v>78</v>
      </c>
      <c r="E50" s="7">
        <v>10</v>
      </c>
      <c r="F50" s="9"/>
      <c r="G50" s="10">
        <f t="shared" si="0"/>
        <v>0</v>
      </c>
    </row>
    <row r="51" spans="1:7" ht="65" x14ac:dyDescent="0.35">
      <c r="A51" s="2">
        <v>37</v>
      </c>
      <c r="B51" s="2" t="s">
        <v>81</v>
      </c>
      <c r="C51" s="19" t="s">
        <v>182</v>
      </c>
      <c r="D51" s="43" t="s">
        <v>82</v>
      </c>
      <c r="E51" s="7">
        <v>4</v>
      </c>
      <c r="F51" s="9"/>
      <c r="G51" s="10">
        <f>+IF(F51&lt;0,"RECHAZADO",E51*F51)</f>
        <v>0</v>
      </c>
    </row>
    <row r="52" spans="1:7" ht="78" x14ac:dyDescent="0.35">
      <c r="A52" s="2">
        <v>38</v>
      </c>
      <c r="B52" s="2" t="s">
        <v>183</v>
      </c>
      <c r="C52" s="19" t="s">
        <v>83</v>
      </c>
      <c r="D52" s="2" t="s">
        <v>84</v>
      </c>
      <c r="E52" s="7">
        <v>3</v>
      </c>
      <c r="F52" s="9"/>
      <c r="G52" s="10">
        <f t="shared" si="0"/>
        <v>0</v>
      </c>
    </row>
    <row r="53" spans="1:7" ht="78" x14ac:dyDescent="0.35">
      <c r="A53" s="2">
        <v>39</v>
      </c>
      <c r="B53" s="2" t="s">
        <v>85</v>
      </c>
      <c r="C53" s="19" t="s">
        <v>86</v>
      </c>
      <c r="D53" s="2" t="s">
        <v>31</v>
      </c>
      <c r="E53" s="7">
        <v>10</v>
      </c>
      <c r="F53" s="9"/>
      <c r="G53" s="10">
        <f t="shared" si="0"/>
        <v>0</v>
      </c>
    </row>
    <row r="54" spans="1:7" ht="78" x14ac:dyDescent="0.35">
      <c r="A54" s="2">
        <v>40</v>
      </c>
      <c r="B54" s="2" t="s">
        <v>87</v>
      </c>
      <c r="C54" s="19" t="s">
        <v>88</v>
      </c>
      <c r="D54" s="2" t="s">
        <v>31</v>
      </c>
      <c r="E54" s="7">
        <v>20</v>
      </c>
      <c r="F54" s="9"/>
      <c r="G54" s="10">
        <f t="shared" si="0"/>
        <v>0</v>
      </c>
    </row>
    <row r="55" spans="1:7" ht="104" x14ac:dyDescent="0.35">
      <c r="A55" s="2">
        <v>41</v>
      </c>
      <c r="B55" s="2" t="s">
        <v>89</v>
      </c>
      <c r="C55" s="19" t="s">
        <v>184</v>
      </c>
      <c r="D55" s="2" t="s">
        <v>56</v>
      </c>
      <c r="E55" s="7">
        <v>4</v>
      </c>
      <c r="F55" s="9"/>
      <c r="G55" s="10">
        <f t="shared" si="0"/>
        <v>0</v>
      </c>
    </row>
    <row r="56" spans="1:7" ht="39" x14ac:dyDescent="0.35">
      <c r="A56" s="2">
        <v>42</v>
      </c>
      <c r="B56" s="2" t="s">
        <v>208</v>
      </c>
      <c r="C56" s="19" t="s">
        <v>209</v>
      </c>
      <c r="D56" s="43" t="s">
        <v>82</v>
      </c>
      <c r="E56" s="7">
        <v>3</v>
      </c>
      <c r="F56" s="9"/>
      <c r="G56" s="10">
        <f>+IF(F56&lt;0,"RECHAZADO",E56*F56)</f>
        <v>0</v>
      </c>
    </row>
    <row r="57" spans="1:7" ht="45.5" customHeight="1" x14ac:dyDescent="0.35">
      <c r="A57" s="2">
        <v>43</v>
      </c>
      <c r="B57" s="2" t="s">
        <v>210</v>
      </c>
      <c r="C57" s="19" t="s">
        <v>211</v>
      </c>
      <c r="D57" s="43" t="s">
        <v>82</v>
      </c>
      <c r="E57" s="7">
        <v>3</v>
      </c>
      <c r="F57" s="9"/>
      <c r="G57" s="10">
        <f>+IF(F57&lt;0,"RECHAZADO",E57*F57)</f>
        <v>0</v>
      </c>
    </row>
    <row r="58" spans="1:7" ht="78" x14ac:dyDescent="0.35">
      <c r="A58" s="2">
        <v>44</v>
      </c>
      <c r="B58" s="2" t="s">
        <v>90</v>
      </c>
      <c r="C58" s="19" t="s">
        <v>185</v>
      </c>
      <c r="D58" s="19" t="s">
        <v>21</v>
      </c>
      <c r="E58" s="7">
        <v>2</v>
      </c>
      <c r="F58" s="9"/>
      <c r="G58" s="10">
        <f t="shared" si="0"/>
        <v>0</v>
      </c>
    </row>
    <row r="59" spans="1:7" ht="91" x14ac:dyDescent="0.35">
      <c r="A59" s="2">
        <v>45</v>
      </c>
      <c r="B59" s="2" t="s">
        <v>91</v>
      </c>
      <c r="C59" s="19" t="s">
        <v>186</v>
      </c>
      <c r="D59" s="19" t="s">
        <v>92</v>
      </c>
      <c r="E59" s="7">
        <v>15</v>
      </c>
      <c r="F59" s="9"/>
      <c r="G59" s="10">
        <f t="shared" si="0"/>
        <v>0</v>
      </c>
    </row>
    <row r="60" spans="1:7" ht="221" x14ac:dyDescent="0.35">
      <c r="A60" s="2">
        <v>46</v>
      </c>
      <c r="B60" s="2" t="s">
        <v>93</v>
      </c>
      <c r="C60" s="19" t="s">
        <v>187</v>
      </c>
      <c r="D60" s="2" t="s">
        <v>94</v>
      </c>
      <c r="E60" s="7">
        <v>15</v>
      </c>
      <c r="F60" s="9"/>
      <c r="G60" s="10">
        <f t="shared" si="0"/>
        <v>0</v>
      </c>
    </row>
    <row r="61" spans="1:7" ht="26" x14ac:dyDescent="0.35">
      <c r="A61" s="2">
        <v>47</v>
      </c>
      <c r="B61" s="2" t="s">
        <v>95</v>
      </c>
      <c r="C61" s="19" t="s">
        <v>96</v>
      </c>
      <c r="D61" s="2" t="s">
        <v>94</v>
      </c>
      <c r="E61" s="7">
        <v>10</v>
      </c>
      <c r="F61" s="9"/>
      <c r="G61" s="10">
        <f t="shared" si="0"/>
        <v>0</v>
      </c>
    </row>
    <row r="62" spans="1:7" ht="52" x14ac:dyDescent="0.35">
      <c r="A62" s="2">
        <v>48</v>
      </c>
      <c r="B62" s="2" t="s">
        <v>97</v>
      </c>
      <c r="C62" s="19" t="s">
        <v>189</v>
      </c>
      <c r="D62" s="2" t="s">
        <v>188</v>
      </c>
      <c r="E62" s="7">
        <v>2</v>
      </c>
      <c r="F62" s="9"/>
      <c r="G62" s="10">
        <f t="shared" si="0"/>
        <v>0</v>
      </c>
    </row>
    <row r="63" spans="1:7" ht="26" x14ac:dyDescent="0.35">
      <c r="A63" s="2">
        <v>49</v>
      </c>
      <c r="B63" s="2" t="s">
        <v>98</v>
      </c>
      <c r="C63" s="19" t="s">
        <v>99</v>
      </c>
      <c r="D63" s="2" t="s">
        <v>100</v>
      </c>
      <c r="E63" s="7">
        <v>10</v>
      </c>
      <c r="F63" s="9"/>
      <c r="G63" s="10">
        <f t="shared" si="0"/>
        <v>0</v>
      </c>
    </row>
    <row r="64" spans="1:7" ht="65" x14ac:dyDescent="0.35">
      <c r="A64" s="2">
        <v>50</v>
      </c>
      <c r="B64" s="2" t="s">
        <v>101</v>
      </c>
      <c r="C64" s="19" t="s">
        <v>190</v>
      </c>
      <c r="D64" s="2" t="s">
        <v>102</v>
      </c>
      <c r="E64" s="7">
        <v>15</v>
      </c>
      <c r="F64" s="9"/>
      <c r="G64" s="10">
        <f t="shared" si="0"/>
        <v>0</v>
      </c>
    </row>
    <row r="65" spans="1:7" ht="91" x14ac:dyDescent="0.35">
      <c r="A65" s="2">
        <v>51</v>
      </c>
      <c r="B65" s="2" t="s">
        <v>103</v>
      </c>
      <c r="C65" s="19" t="s">
        <v>191</v>
      </c>
      <c r="D65" s="2" t="s">
        <v>104</v>
      </c>
      <c r="E65" s="7">
        <v>4</v>
      </c>
      <c r="F65" s="9"/>
      <c r="G65" s="10">
        <f t="shared" si="0"/>
        <v>0</v>
      </c>
    </row>
    <row r="66" spans="1:7" ht="156" x14ac:dyDescent="0.35">
      <c r="A66" s="2">
        <v>52</v>
      </c>
      <c r="B66" s="2" t="s">
        <v>192</v>
      </c>
      <c r="C66" s="19" t="s">
        <v>193</v>
      </c>
      <c r="D66" s="2" t="s">
        <v>194</v>
      </c>
      <c r="E66" s="7">
        <v>35</v>
      </c>
      <c r="F66" s="9"/>
      <c r="G66" s="10">
        <f t="shared" si="0"/>
        <v>0</v>
      </c>
    </row>
    <row r="67" spans="1:7" ht="39" x14ac:dyDescent="0.35">
      <c r="A67" s="2">
        <v>53</v>
      </c>
      <c r="B67" s="2" t="s">
        <v>106</v>
      </c>
      <c r="C67" s="19" t="s">
        <v>107</v>
      </c>
      <c r="D67" s="2" t="s">
        <v>108</v>
      </c>
      <c r="E67" s="7">
        <v>5</v>
      </c>
      <c r="F67" s="9"/>
      <c r="G67" s="10">
        <f t="shared" si="0"/>
        <v>0</v>
      </c>
    </row>
    <row r="68" spans="1:7" ht="45.5" customHeight="1" x14ac:dyDescent="0.35">
      <c r="A68" s="2">
        <v>54</v>
      </c>
      <c r="B68" s="15" t="s">
        <v>109</v>
      </c>
      <c r="C68" s="37" t="s">
        <v>110</v>
      </c>
      <c r="D68" s="15" t="s">
        <v>111</v>
      </c>
      <c r="E68" s="15">
        <v>10</v>
      </c>
      <c r="F68" s="16"/>
      <c r="G68" s="10">
        <f t="shared" si="0"/>
        <v>0</v>
      </c>
    </row>
    <row r="69" spans="1:7" ht="65" x14ac:dyDescent="0.35">
      <c r="A69" s="2">
        <v>55</v>
      </c>
      <c r="B69" s="7" t="s">
        <v>112</v>
      </c>
      <c r="C69" s="37" t="s">
        <v>195</v>
      </c>
      <c r="D69" s="15" t="s">
        <v>113</v>
      </c>
      <c r="E69" s="7">
        <v>6</v>
      </c>
      <c r="F69" s="12"/>
      <c r="G69" s="10">
        <f t="shared" si="0"/>
        <v>0</v>
      </c>
    </row>
    <row r="70" spans="1:7" ht="156" x14ac:dyDescent="0.35">
      <c r="A70" s="2">
        <v>56</v>
      </c>
      <c r="B70" s="7" t="s">
        <v>114</v>
      </c>
      <c r="C70" s="37" t="s">
        <v>196</v>
      </c>
      <c r="D70" s="15" t="s">
        <v>115</v>
      </c>
      <c r="E70" s="7">
        <v>5</v>
      </c>
      <c r="F70" s="12"/>
      <c r="G70" s="10">
        <f t="shared" si="0"/>
        <v>0</v>
      </c>
    </row>
    <row r="71" spans="1:7" ht="91" x14ac:dyDescent="0.35">
      <c r="A71" s="2">
        <v>57</v>
      </c>
      <c r="B71" s="7" t="s">
        <v>116</v>
      </c>
      <c r="C71" s="37" t="s">
        <v>197</v>
      </c>
      <c r="D71" s="7" t="s">
        <v>117</v>
      </c>
      <c r="E71" s="7">
        <v>2</v>
      </c>
      <c r="F71" s="12"/>
      <c r="G71" s="10">
        <f t="shared" si="0"/>
        <v>0</v>
      </c>
    </row>
    <row r="72" spans="1:7" ht="156" x14ac:dyDescent="0.35">
      <c r="A72" s="2">
        <v>58</v>
      </c>
      <c r="B72" s="7" t="s">
        <v>118</v>
      </c>
      <c r="C72" s="37" t="s">
        <v>198</v>
      </c>
      <c r="D72" s="7" t="s">
        <v>119</v>
      </c>
      <c r="E72" s="7">
        <v>20</v>
      </c>
      <c r="F72" s="12"/>
      <c r="G72" s="10">
        <f t="shared" si="0"/>
        <v>0</v>
      </c>
    </row>
    <row r="73" spans="1:7" ht="65" x14ac:dyDescent="0.35">
      <c r="A73" s="2">
        <v>59</v>
      </c>
      <c r="B73" s="2" t="s">
        <v>120</v>
      </c>
      <c r="C73" s="19" t="s">
        <v>121</v>
      </c>
      <c r="D73" s="2" t="s">
        <v>122</v>
      </c>
      <c r="E73" s="2">
        <v>2</v>
      </c>
      <c r="F73" s="17"/>
      <c r="G73" s="42">
        <f>+IF(F73&lt;0,"RECHAZADO",E73*F73)</f>
        <v>0</v>
      </c>
    </row>
    <row r="74" spans="1:7" ht="52" x14ac:dyDescent="0.35">
      <c r="A74" s="2">
        <v>60</v>
      </c>
      <c r="B74" s="2" t="s">
        <v>123</v>
      </c>
      <c r="C74" s="19" t="s">
        <v>124</v>
      </c>
      <c r="D74" s="2" t="s">
        <v>105</v>
      </c>
      <c r="E74" s="2">
        <v>15</v>
      </c>
      <c r="F74" s="17"/>
      <c r="G74" s="42">
        <f t="shared" si="0"/>
        <v>0</v>
      </c>
    </row>
    <row r="75" spans="1:7" ht="104" x14ac:dyDescent="0.35">
      <c r="A75" s="2">
        <v>61</v>
      </c>
      <c r="B75" s="2" t="s">
        <v>125</v>
      </c>
      <c r="C75" s="19" t="s">
        <v>199</v>
      </c>
      <c r="D75" s="43" t="s">
        <v>126</v>
      </c>
      <c r="E75" s="2">
        <v>1</v>
      </c>
      <c r="F75" s="17"/>
      <c r="G75" s="42">
        <f>+IF(F75&lt;0,"RECHAZADO",E75*F75)</f>
        <v>0</v>
      </c>
    </row>
    <row r="76" spans="1:7" ht="39" x14ac:dyDescent="0.35">
      <c r="A76" s="2">
        <v>62</v>
      </c>
      <c r="B76" s="2" t="s">
        <v>127</v>
      </c>
      <c r="C76" s="19" t="s">
        <v>200</v>
      </c>
      <c r="D76" s="19" t="s">
        <v>128</v>
      </c>
      <c r="E76" s="2">
        <v>10</v>
      </c>
      <c r="F76" s="17"/>
      <c r="G76" s="42">
        <f t="shared" si="0"/>
        <v>0</v>
      </c>
    </row>
    <row r="77" spans="1:7" ht="91" x14ac:dyDescent="0.35">
      <c r="A77" s="2">
        <v>63</v>
      </c>
      <c r="B77" s="2" t="s">
        <v>129</v>
      </c>
      <c r="C77" s="19" t="s">
        <v>201</v>
      </c>
      <c r="D77" s="2" t="s">
        <v>128</v>
      </c>
      <c r="E77" s="2">
        <v>10</v>
      </c>
      <c r="F77" s="17"/>
      <c r="G77" s="42">
        <f t="shared" si="0"/>
        <v>0</v>
      </c>
    </row>
    <row r="78" spans="1:7" ht="18" x14ac:dyDescent="0.35">
      <c r="A78" s="92" t="s">
        <v>130</v>
      </c>
      <c r="B78" s="92"/>
      <c r="C78" s="92"/>
      <c r="D78" s="92"/>
      <c r="E78" s="92"/>
      <c r="F78" s="92"/>
      <c r="G78" s="44">
        <f>ROUND(SUM(G15:G77),0)</f>
        <v>0</v>
      </c>
    </row>
    <row r="79" spans="1:7" x14ac:dyDescent="0.35">
      <c r="A79" s="93" t="s">
        <v>131</v>
      </c>
      <c r="B79" s="93"/>
      <c r="C79" s="93"/>
      <c r="D79" s="93"/>
      <c r="E79" s="93"/>
      <c r="F79" s="93"/>
      <c r="G79" s="93"/>
    </row>
    <row r="80" spans="1:7" x14ac:dyDescent="0.35">
      <c r="A80" s="92" t="s">
        <v>13</v>
      </c>
      <c r="B80" s="92" t="s">
        <v>2</v>
      </c>
      <c r="C80" s="94" t="s">
        <v>4</v>
      </c>
      <c r="D80" s="92" t="s">
        <v>5</v>
      </c>
      <c r="E80" s="92" t="s">
        <v>132</v>
      </c>
      <c r="F80" s="92" t="s">
        <v>7</v>
      </c>
      <c r="G80" s="1" t="s">
        <v>14</v>
      </c>
    </row>
    <row r="81" spans="1:7" ht="66" customHeight="1" x14ac:dyDescent="0.35">
      <c r="A81" s="92"/>
      <c r="B81" s="92"/>
      <c r="C81" s="94"/>
      <c r="D81" s="92"/>
      <c r="E81" s="92"/>
      <c r="F81" s="92"/>
      <c r="G81" s="1" t="s">
        <v>133</v>
      </c>
    </row>
    <row r="82" spans="1:7" x14ac:dyDescent="0.35">
      <c r="A82" s="87">
        <v>64</v>
      </c>
      <c r="B82" s="87" t="s">
        <v>134</v>
      </c>
      <c r="C82" s="88" t="s">
        <v>203</v>
      </c>
      <c r="D82" s="87" t="s">
        <v>135</v>
      </c>
      <c r="E82" s="87">
        <v>3</v>
      </c>
      <c r="F82" s="91"/>
      <c r="G82" s="90">
        <f>+IF(F82&lt;0,"RECHAZADO",E82*F82*12)</f>
        <v>0</v>
      </c>
    </row>
    <row r="83" spans="1:7" x14ac:dyDescent="0.35">
      <c r="A83" s="87"/>
      <c r="B83" s="87"/>
      <c r="C83" s="88"/>
      <c r="D83" s="87"/>
      <c r="E83" s="87"/>
      <c r="F83" s="91"/>
      <c r="G83" s="90"/>
    </row>
    <row r="84" spans="1:7" x14ac:dyDescent="0.35">
      <c r="A84" s="87"/>
      <c r="B84" s="87"/>
      <c r="C84" s="88"/>
      <c r="D84" s="87"/>
      <c r="E84" s="87"/>
      <c r="F84" s="91"/>
      <c r="G84" s="90"/>
    </row>
    <row r="85" spans="1:7" x14ac:dyDescent="0.35">
      <c r="A85" s="87"/>
      <c r="B85" s="87"/>
      <c r="C85" s="88"/>
      <c r="D85" s="87"/>
      <c r="E85" s="87"/>
      <c r="F85" s="91"/>
      <c r="G85" s="90"/>
    </row>
    <row r="86" spans="1:7" x14ac:dyDescent="0.35">
      <c r="A86" s="87"/>
      <c r="B86" s="87"/>
      <c r="C86" s="88"/>
      <c r="D86" s="87"/>
      <c r="E86" s="87"/>
      <c r="F86" s="91"/>
      <c r="G86" s="90"/>
    </row>
    <row r="87" spans="1:7" x14ac:dyDescent="0.35">
      <c r="A87" s="87"/>
      <c r="B87" s="87"/>
      <c r="C87" s="88"/>
      <c r="D87" s="87"/>
      <c r="E87" s="87"/>
      <c r="F87" s="91"/>
      <c r="G87" s="90"/>
    </row>
    <row r="88" spans="1:7" ht="291" customHeight="1" x14ac:dyDescent="0.35">
      <c r="A88" s="87"/>
      <c r="B88" s="87"/>
      <c r="C88" s="88"/>
      <c r="D88" s="87"/>
      <c r="E88" s="87"/>
      <c r="F88" s="91"/>
      <c r="G88" s="90"/>
    </row>
    <row r="89" spans="1:7" ht="104" x14ac:dyDescent="0.35">
      <c r="A89" s="2">
        <v>65</v>
      </c>
      <c r="B89" s="50" t="s">
        <v>136</v>
      </c>
      <c r="C89" s="45" t="s">
        <v>202</v>
      </c>
      <c r="D89" s="2" t="s">
        <v>135</v>
      </c>
      <c r="E89" s="46">
        <v>3</v>
      </c>
      <c r="F89" s="47"/>
      <c r="G89" s="20">
        <f>+IF(F89&lt;0,"RECHAZADO",E89*F89*12)</f>
        <v>0</v>
      </c>
    </row>
    <row r="90" spans="1:7" ht="91" x14ac:dyDescent="0.35">
      <c r="A90" s="48">
        <v>66</v>
      </c>
      <c r="B90" s="48" t="s">
        <v>137</v>
      </c>
      <c r="C90" s="49" t="s">
        <v>204</v>
      </c>
      <c r="D90" s="2" t="s">
        <v>138</v>
      </c>
      <c r="E90" s="48">
        <v>3</v>
      </c>
      <c r="F90" s="21"/>
      <c r="G90" s="20">
        <f>+IF(F90&lt;0,"RECHAZADO",E90*F90*12)</f>
        <v>0</v>
      </c>
    </row>
    <row r="91" spans="1:7" x14ac:dyDescent="0.35">
      <c r="A91" s="87">
        <v>67</v>
      </c>
      <c r="B91" s="87" t="s">
        <v>139</v>
      </c>
      <c r="C91" s="88" t="s">
        <v>205</v>
      </c>
      <c r="D91" s="87" t="s">
        <v>135</v>
      </c>
      <c r="E91" s="87">
        <v>3</v>
      </c>
      <c r="F91" s="89"/>
      <c r="G91" s="73">
        <f t="shared" ref="G91" si="1">+IF(F91&lt;0,"RECHAZADO",E91*F91*12)</f>
        <v>0</v>
      </c>
    </row>
    <row r="92" spans="1:7" x14ac:dyDescent="0.35">
      <c r="A92" s="87"/>
      <c r="B92" s="87"/>
      <c r="C92" s="88"/>
      <c r="D92" s="87"/>
      <c r="E92" s="87"/>
      <c r="F92" s="89"/>
      <c r="G92" s="74"/>
    </row>
    <row r="93" spans="1:7" x14ac:dyDescent="0.35">
      <c r="A93" s="87"/>
      <c r="B93" s="87"/>
      <c r="C93" s="88"/>
      <c r="D93" s="87"/>
      <c r="E93" s="87"/>
      <c r="F93" s="89"/>
      <c r="G93" s="74"/>
    </row>
    <row r="94" spans="1:7" x14ac:dyDescent="0.35">
      <c r="A94" s="87"/>
      <c r="B94" s="87"/>
      <c r="C94" s="88"/>
      <c r="D94" s="87"/>
      <c r="E94" s="87"/>
      <c r="F94" s="89"/>
      <c r="G94" s="74"/>
    </row>
    <row r="95" spans="1:7" x14ac:dyDescent="0.35">
      <c r="A95" s="87"/>
      <c r="B95" s="87"/>
      <c r="C95" s="88"/>
      <c r="D95" s="87"/>
      <c r="E95" s="87"/>
      <c r="F95" s="89"/>
      <c r="G95" s="74"/>
    </row>
    <row r="96" spans="1:7" x14ac:dyDescent="0.35">
      <c r="A96" s="87"/>
      <c r="B96" s="87"/>
      <c r="C96" s="88"/>
      <c r="D96" s="87"/>
      <c r="E96" s="87"/>
      <c r="F96" s="89"/>
      <c r="G96" s="74"/>
    </row>
    <row r="97" spans="1:7" x14ac:dyDescent="0.35">
      <c r="A97" s="87"/>
      <c r="B97" s="87"/>
      <c r="C97" s="88"/>
      <c r="D97" s="87"/>
      <c r="E97" s="87"/>
      <c r="F97" s="89"/>
      <c r="G97" s="74"/>
    </row>
    <row r="98" spans="1:7" x14ac:dyDescent="0.35">
      <c r="A98" s="87"/>
      <c r="B98" s="87"/>
      <c r="C98" s="88"/>
      <c r="D98" s="87"/>
      <c r="E98" s="87"/>
      <c r="F98" s="89"/>
      <c r="G98" s="74"/>
    </row>
    <row r="99" spans="1:7" x14ac:dyDescent="0.35">
      <c r="A99" s="87"/>
      <c r="B99" s="87"/>
      <c r="C99" s="88"/>
      <c r="D99" s="87"/>
      <c r="E99" s="87"/>
      <c r="F99" s="89"/>
      <c r="G99" s="75"/>
    </row>
    <row r="100" spans="1:7" ht="120" customHeight="1" x14ac:dyDescent="0.35">
      <c r="A100" s="2">
        <v>68</v>
      </c>
      <c r="B100" s="2" t="s">
        <v>140</v>
      </c>
      <c r="C100" s="39" t="s">
        <v>206</v>
      </c>
      <c r="D100" s="22" t="s">
        <v>135</v>
      </c>
      <c r="E100" s="22" t="s">
        <v>141</v>
      </c>
      <c r="F100" s="3"/>
      <c r="G100" s="20">
        <f>+IF(F100&lt;0,"RECHAZADO",E100*F100*12)</f>
        <v>0</v>
      </c>
    </row>
    <row r="101" spans="1:7" x14ac:dyDescent="0.35">
      <c r="A101" s="87">
        <v>69</v>
      </c>
      <c r="B101" s="87" t="s">
        <v>142</v>
      </c>
      <c r="C101" s="88" t="s">
        <v>143</v>
      </c>
      <c r="D101" s="87" t="s">
        <v>135</v>
      </c>
      <c r="E101" s="87">
        <v>2</v>
      </c>
      <c r="F101" s="89"/>
      <c r="G101" s="73">
        <f t="shared" ref="G101:G105" si="2">+IF(F101&lt;0,"RECHAZADO",E101*F101*12)</f>
        <v>0</v>
      </c>
    </row>
    <row r="102" spans="1:7" x14ac:dyDescent="0.35">
      <c r="A102" s="87"/>
      <c r="B102" s="87"/>
      <c r="C102" s="88"/>
      <c r="D102" s="87"/>
      <c r="E102" s="87"/>
      <c r="F102" s="89"/>
      <c r="G102" s="74"/>
    </row>
    <row r="103" spans="1:7" x14ac:dyDescent="0.35">
      <c r="A103" s="87"/>
      <c r="B103" s="87"/>
      <c r="C103" s="88"/>
      <c r="D103" s="87"/>
      <c r="E103" s="87"/>
      <c r="F103" s="89"/>
      <c r="G103" s="74"/>
    </row>
    <row r="104" spans="1:7" x14ac:dyDescent="0.35">
      <c r="A104" s="87"/>
      <c r="B104" s="87"/>
      <c r="C104" s="88"/>
      <c r="D104" s="87"/>
      <c r="E104" s="87"/>
      <c r="F104" s="89"/>
      <c r="G104" s="75"/>
    </row>
    <row r="105" spans="1:7" ht="169" x14ac:dyDescent="0.35">
      <c r="A105" s="2">
        <v>70</v>
      </c>
      <c r="B105" s="2" t="s">
        <v>144</v>
      </c>
      <c r="C105" s="19" t="s">
        <v>145</v>
      </c>
      <c r="D105" s="2" t="s">
        <v>135</v>
      </c>
      <c r="E105" s="2">
        <v>1</v>
      </c>
      <c r="F105" s="3"/>
      <c r="G105" s="20">
        <f t="shared" si="2"/>
        <v>0</v>
      </c>
    </row>
    <row r="106" spans="1:7" ht="18" x14ac:dyDescent="0.35">
      <c r="A106" s="76" t="s">
        <v>146</v>
      </c>
      <c r="B106" s="76"/>
      <c r="C106" s="76"/>
      <c r="D106" s="76"/>
      <c r="E106" s="76"/>
      <c r="F106" s="76"/>
      <c r="G106" s="18">
        <f>+ROUND(SUM(G82:G105),0)</f>
        <v>0</v>
      </c>
    </row>
    <row r="107" spans="1:7" x14ac:dyDescent="0.35">
      <c r="A107" s="77" t="s">
        <v>147</v>
      </c>
      <c r="B107" s="77"/>
      <c r="C107" s="77"/>
      <c r="D107" s="77"/>
      <c r="E107" s="77"/>
      <c r="F107" s="77"/>
      <c r="G107" s="77"/>
    </row>
    <row r="108" spans="1:7" ht="26" x14ac:dyDescent="0.35">
      <c r="A108" s="6" t="s">
        <v>13</v>
      </c>
      <c r="B108" s="6" t="s">
        <v>2</v>
      </c>
      <c r="C108" s="38" t="s">
        <v>4</v>
      </c>
      <c r="D108" s="6" t="s">
        <v>5</v>
      </c>
      <c r="E108" s="6" t="s">
        <v>148</v>
      </c>
      <c r="F108" s="6" t="s">
        <v>7</v>
      </c>
      <c r="G108" s="6" t="s">
        <v>14</v>
      </c>
    </row>
    <row r="109" spans="1:7" ht="104" x14ac:dyDescent="0.35">
      <c r="A109" s="1">
        <v>71</v>
      </c>
      <c r="B109" s="1">
        <v>1</v>
      </c>
      <c r="C109" s="40" t="s">
        <v>149</v>
      </c>
      <c r="D109" s="6" t="s">
        <v>150</v>
      </c>
      <c r="E109" s="1">
        <v>554.14</v>
      </c>
      <c r="F109" s="23"/>
      <c r="G109" s="24">
        <f>+F109*B109</f>
        <v>0</v>
      </c>
    </row>
    <row r="110" spans="1:7" x14ac:dyDescent="0.35">
      <c r="A110" s="6"/>
      <c r="B110" s="6"/>
      <c r="C110" s="78" t="s">
        <v>151</v>
      </c>
      <c r="D110" s="79"/>
      <c r="E110" s="79"/>
      <c r="F110" s="80"/>
      <c r="G110" s="24">
        <f>+ROUND(G109,0)</f>
        <v>0</v>
      </c>
    </row>
    <row r="111" spans="1:7" x14ac:dyDescent="0.35">
      <c r="A111" s="25"/>
      <c r="B111" s="25"/>
      <c r="C111" s="41"/>
      <c r="D111" s="26"/>
      <c r="E111" s="26"/>
      <c r="F111" s="26"/>
      <c r="G111" s="27"/>
    </row>
    <row r="112" spans="1:7" ht="35" customHeight="1" thickBot="1" x14ac:dyDescent="0.4">
      <c r="A112" s="81" t="s">
        <v>152</v>
      </c>
      <c r="B112" s="82"/>
      <c r="C112" s="82"/>
      <c r="D112" s="82"/>
      <c r="E112" s="82"/>
      <c r="F112" s="83"/>
      <c r="G112" s="28">
        <f>+ROUND(+G9+G78+G106+G110,0)</f>
        <v>0</v>
      </c>
    </row>
    <row r="113" spans="1:7" ht="18.5" thickBot="1" x14ac:dyDescent="0.4">
      <c r="A113" s="84" t="s">
        <v>153</v>
      </c>
      <c r="B113" s="85"/>
      <c r="C113" s="85"/>
      <c r="D113" s="85"/>
      <c r="E113" s="85"/>
      <c r="F113" s="86"/>
      <c r="G113" s="29"/>
    </row>
    <row r="114" spans="1:7" ht="18.5" thickBot="1" x14ac:dyDescent="0.4">
      <c r="A114" s="61" t="s">
        <v>154</v>
      </c>
      <c r="B114" s="62"/>
      <c r="C114" s="62"/>
      <c r="D114" s="62"/>
      <c r="E114" s="62"/>
      <c r="F114" s="63"/>
      <c r="G114" s="30">
        <f>+G112*G113</f>
        <v>0</v>
      </c>
    </row>
    <row r="115" spans="1:7" ht="18.5" thickBot="1" x14ac:dyDescent="0.4">
      <c r="A115" s="64" t="s">
        <v>155</v>
      </c>
      <c r="B115" s="65"/>
      <c r="C115" s="65"/>
      <c r="D115" s="65"/>
      <c r="E115" s="65"/>
      <c r="F115" s="66"/>
      <c r="G115" s="30">
        <f>+G112*0.1*0.19</f>
        <v>0</v>
      </c>
    </row>
    <row r="116" spans="1:7" ht="18.5" thickBot="1" x14ac:dyDescent="0.4">
      <c r="A116" s="67" t="s">
        <v>156</v>
      </c>
      <c r="B116" s="68"/>
      <c r="C116" s="68"/>
      <c r="D116" s="68"/>
      <c r="E116" s="68"/>
      <c r="F116" s="69"/>
      <c r="G116" s="31">
        <f>+ROUND(G112+G114+G115,0)</f>
        <v>0</v>
      </c>
    </row>
    <row r="117" spans="1:7" ht="409.5" customHeight="1" thickBot="1" x14ac:dyDescent="0.4">
      <c r="A117" s="70" t="s">
        <v>215</v>
      </c>
      <c r="B117" s="71"/>
      <c r="C117" s="71"/>
      <c r="D117" s="71"/>
      <c r="E117" s="71"/>
      <c r="F117" s="71"/>
      <c r="G117" s="72"/>
    </row>
    <row r="118" spans="1:7" x14ac:dyDescent="0.35">
      <c r="A118" s="51" t="s">
        <v>157</v>
      </c>
      <c r="B118" s="52"/>
      <c r="C118" s="53"/>
      <c r="D118" s="53"/>
      <c r="E118" s="53"/>
      <c r="F118" s="53"/>
      <c r="G118" s="54"/>
    </row>
    <row r="119" spans="1:7" x14ac:dyDescent="0.35">
      <c r="A119" s="51" t="s">
        <v>158</v>
      </c>
      <c r="B119" s="52"/>
      <c r="C119" s="53"/>
      <c r="D119" s="53"/>
      <c r="E119" s="53"/>
      <c r="F119" s="53"/>
      <c r="G119" s="54"/>
    </row>
    <row r="120" spans="1:7" ht="15" thickBot="1" x14ac:dyDescent="0.4">
      <c r="A120" s="55" t="s">
        <v>159</v>
      </c>
      <c r="B120" s="56"/>
      <c r="C120" s="57"/>
      <c r="D120" s="57"/>
      <c r="E120" s="57"/>
      <c r="F120" s="57"/>
      <c r="G120" s="58"/>
    </row>
    <row r="121" spans="1:7" ht="77" customHeight="1" thickBot="1" x14ac:dyDescent="0.4">
      <c r="A121" s="59" t="s">
        <v>160</v>
      </c>
      <c r="B121" s="60"/>
      <c r="C121" s="57"/>
      <c r="D121" s="57"/>
      <c r="E121" s="57"/>
      <c r="F121" s="57"/>
      <c r="G121" s="58"/>
    </row>
  </sheetData>
  <sheetProtection algorithmName="SHA-512" hashValue="clh1kqeYJuMbiAc28jxJaOvaq/aZDDB81zwzFnvHVbGbwYvwAxjfKSfeHgnoXQCYP74Z/noSsb1wgAhSkKhYgQ==" saltValue="xAe3Zpr5FH+LUU8SEyQFEw==" spinCount="100000" sheet="1" objects="1" scenarios="1"/>
  <mergeCells count="65">
    <mergeCell ref="A1:G1"/>
    <mergeCell ref="A2:G3"/>
    <mergeCell ref="A5:G5"/>
    <mergeCell ref="A6:A7"/>
    <mergeCell ref="B6:B7"/>
    <mergeCell ref="C6:C7"/>
    <mergeCell ref="D6:D7"/>
    <mergeCell ref="E6:E7"/>
    <mergeCell ref="F6:F7"/>
    <mergeCell ref="G6:G7"/>
    <mergeCell ref="A9:F9"/>
    <mergeCell ref="A11:G11"/>
    <mergeCell ref="A12:G12"/>
    <mergeCell ref="A13:A14"/>
    <mergeCell ref="B13:B14"/>
    <mergeCell ref="C13:C14"/>
    <mergeCell ref="D13:D14"/>
    <mergeCell ref="E13:E14"/>
    <mergeCell ref="F13:F14"/>
    <mergeCell ref="A78:F78"/>
    <mergeCell ref="A79:G79"/>
    <mergeCell ref="A80:A81"/>
    <mergeCell ref="B80:B81"/>
    <mergeCell ref="C80:C81"/>
    <mergeCell ref="D80:D81"/>
    <mergeCell ref="E80:E81"/>
    <mergeCell ref="F80:F81"/>
    <mergeCell ref="G82:G88"/>
    <mergeCell ref="A91:A99"/>
    <mergeCell ref="B91:B99"/>
    <mergeCell ref="C91:C99"/>
    <mergeCell ref="D91:D99"/>
    <mergeCell ref="E91:E99"/>
    <mergeCell ref="F91:F99"/>
    <mergeCell ref="G91:G99"/>
    <mergeCell ref="A82:A88"/>
    <mergeCell ref="B82:B88"/>
    <mergeCell ref="C82:C88"/>
    <mergeCell ref="D82:D88"/>
    <mergeCell ref="E82:E88"/>
    <mergeCell ref="F82:F88"/>
    <mergeCell ref="A113:F113"/>
    <mergeCell ref="A101:A104"/>
    <mergeCell ref="B101:B104"/>
    <mergeCell ref="C101:C104"/>
    <mergeCell ref="D101:D104"/>
    <mergeCell ref="E101:E104"/>
    <mergeCell ref="F101:F104"/>
    <mergeCell ref="G101:G104"/>
    <mergeCell ref="A106:F106"/>
    <mergeCell ref="A107:G107"/>
    <mergeCell ref="C110:F110"/>
    <mergeCell ref="A112:F112"/>
    <mergeCell ref="A114:F114"/>
    <mergeCell ref="A115:F115"/>
    <mergeCell ref="A116:F116"/>
    <mergeCell ref="A117:G117"/>
    <mergeCell ref="A118:B118"/>
    <mergeCell ref="C118:G118"/>
    <mergeCell ref="A119:B119"/>
    <mergeCell ref="C119:G119"/>
    <mergeCell ref="A120:B120"/>
    <mergeCell ref="C120:G120"/>
    <mergeCell ref="A121:B121"/>
    <mergeCell ref="C121:G121"/>
  </mergeCells>
  <dataValidations disablePrompts="1" count="1">
    <dataValidation allowBlank="1" showInputMessage="1" showErrorMessage="1" promptTitle="IMPORTANTE" prompt="Solo se aceptan valores númericos, por libra" sqref="C66" xr:uid="{20738861-B898-485E-9CC1-E2EFF62FFF7C}"/>
  </dataValidation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LLE xmlns="0e0194db-b043-4dcc-9429-e1ad69b31491" xsi:nil="true"/>
    <lcf76f155ced4ddcb4097134ff3c332f xmlns="0e0194db-b043-4dcc-9429-e1ad69b31491">
      <Terms xmlns="http://schemas.microsoft.com/office/infopath/2007/PartnerControls"/>
    </lcf76f155ced4ddcb4097134ff3c332f>
    <TaxCatchAll xmlns="b67468ee-0e8f-4802-a248-1c886d58bf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3BB9E0E6685F4CA32D966AA93F1A13" ma:contentTypeVersion="20" ma:contentTypeDescription="Crear nuevo documento." ma:contentTypeScope="" ma:versionID="83cb944e250299262046d617e8c9533c">
  <xsd:schema xmlns:xsd="http://www.w3.org/2001/XMLSchema" xmlns:xs="http://www.w3.org/2001/XMLSchema" xmlns:p="http://schemas.microsoft.com/office/2006/metadata/properties" xmlns:ns2="b67468ee-0e8f-4802-a248-1c886d58bf40" xmlns:ns3="0e0194db-b043-4dcc-9429-e1ad69b31491" targetNamespace="http://schemas.microsoft.com/office/2006/metadata/properties" ma:root="true" ma:fieldsID="56e9547b1e8fc04ceba057a51140c3b9" ns2:_="" ns3:_="">
    <xsd:import namespace="b67468ee-0e8f-4802-a248-1c886d58bf40"/>
    <xsd:import namespace="0e0194db-b043-4dcc-9429-e1ad69b314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DETALL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468ee-0e8f-4802-a248-1c886d58b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ff2817-4f0c-434d-9333-082ffa18a220}" ma:internalName="TaxCatchAll" ma:showField="CatchAllData" ma:web="b67468ee-0e8f-4802-a248-1c886d58bf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94db-b043-4dcc-9429-e1ad69b31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ETALLE" ma:index="24" nillable="true" ma:displayName="DETALLE" ma:format="DateOnly" ma:internalName="DETALL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E66400-68DA-4787-8936-9D36749FC584}">
  <ds:schemaRefs>
    <ds:schemaRef ds:uri="http://schemas.microsoft.com/office/2006/metadata/properties"/>
    <ds:schemaRef ds:uri="http://schemas.microsoft.com/office/2006/documentManagement/types"/>
    <ds:schemaRef ds:uri="0e0194db-b043-4dcc-9429-e1ad69b31491"/>
    <ds:schemaRef ds:uri="http://purl.org/dc/dcmitype/"/>
    <ds:schemaRef ds:uri="http://purl.org/dc/elements/1.1/"/>
    <ds:schemaRef ds:uri="http://www.w3.org/XML/1998/namespace"/>
    <ds:schemaRef ds:uri="b67468ee-0e8f-4802-a248-1c886d58bf40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9B04B0F-E011-4C9A-8BE7-16DDC8A1B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B488F4-FBF1-4580-A51A-0F6580129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468ee-0e8f-4802-a248-1c886d58bf40"/>
    <ds:schemaRef ds:uri="0e0194db-b043-4dcc-9429-e1ad69b314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Vianela Alicia Polo Garavito</dc:creator>
  <cp:lastModifiedBy>Vianela Alicia Polo Garavito</cp:lastModifiedBy>
  <dcterms:created xsi:type="dcterms:W3CDTF">2026-03-05T14:53:56Z</dcterms:created>
  <dcterms:modified xsi:type="dcterms:W3CDTF">2026-04-16T15:24:15Z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0x010100763BB9E0E6685F4CA32D966AA93F1A13</vt:lpwstr>
  </property>
  <property fmtid="{D5CDD505-2E9C-101B-9397-08002B2CF9AE}" pid="3" name="MediaServiceImageTags">
    <vt:lpwstr/>
  </property>
</Properties>
</file>