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GUEL.RINCON\Desktop\ASEO Y CAFETERIA 2\"/>
    </mc:Choice>
  </mc:AlternateContent>
  <xr:revisionPtr revIDLastSave="0" documentId="13_ncr:1_{B7D66C08-309D-4898-9167-10F7D6FFA8D9}" xr6:coauthVersionLast="45" xr6:coauthVersionMax="45" xr10:uidLastSave="{00000000-0000-0000-0000-000000000000}"/>
  <workbookProtection workbookAlgorithmName="SHA-512" workbookHashValue="NT6h/ERwvjkm1QsoEaYU23OPSMtqXrZ0sUkeJV0xVP8xroz4sgEMb9eMYSNw2bQHzky1aTVo6G//2nDKnv4D6A==" workbookSaltValue="rBlBlwwxriz5cfivwpfEKA==" workbookSpinCount="100000" lockStructure="1"/>
  <bookViews>
    <workbookView xWindow="-108" yWindow="-108" windowWidth="23256" windowHeight="12576" xr2:uid="{E66E8683-3AAF-4155-B513-0E599E24E312}"/>
  </bookViews>
  <sheets>
    <sheet name="TABLA EM " sheetId="1" r:id="rId1"/>
  </sheets>
  <definedNames>
    <definedName name="_xlnm._FilterDatabase" localSheetId="0" hidden="1">'TABLA EM '!$A$9:$G$9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9" i="1" l="1"/>
  <c r="G87" i="1"/>
  <c r="G90" i="1"/>
  <c r="G78" i="1"/>
  <c r="G39" i="1"/>
  <c r="G41" i="1"/>
  <c r="G64" i="1"/>
  <c r="K82" i="1"/>
  <c r="K83"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8" i="1"/>
  <c r="K69" i="1"/>
  <c r="K70" i="1"/>
  <c r="K71" i="1"/>
  <c r="K72" i="1"/>
  <c r="K73" i="1"/>
  <c r="K74" i="1"/>
  <c r="K75" i="1"/>
  <c r="K76" i="1"/>
  <c r="K77" i="1"/>
  <c r="K78" i="1"/>
  <c r="I87" i="1"/>
  <c r="K87" i="1"/>
  <c r="K89" i="1"/>
  <c r="K90" i="1"/>
  <c r="K94" i="1"/>
  <c r="K95" i="1"/>
  <c r="K96" i="1"/>
  <c r="K97"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40" i="1"/>
  <c r="G42" i="1"/>
  <c r="G43" i="1"/>
  <c r="G44" i="1"/>
  <c r="G45" i="1"/>
  <c r="G46" i="1"/>
  <c r="G47" i="1"/>
  <c r="G48" i="1"/>
  <c r="G49" i="1"/>
  <c r="G50" i="1"/>
  <c r="G51" i="1"/>
  <c r="G52" i="1"/>
  <c r="G53" i="1"/>
  <c r="G54" i="1"/>
  <c r="G55" i="1"/>
  <c r="G56" i="1"/>
  <c r="G57" i="1"/>
  <c r="G58" i="1"/>
  <c r="G59" i="1"/>
  <c r="G60" i="1"/>
  <c r="G61" i="1"/>
  <c r="G62" i="1"/>
  <c r="G63" i="1"/>
  <c r="G68" i="1"/>
  <c r="G69" i="1"/>
  <c r="G70" i="1"/>
  <c r="G71" i="1"/>
  <c r="G72" i="1"/>
  <c r="G73" i="1"/>
  <c r="G74" i="1"/>
  <c r="G75" i="1"/>
  <c r="G76" i="1"/>
  <c r="G77" i="1"/>
  <c r="G82" i="1"/>
  <c r="G83" i="1"/>
  <c r="E87" i="1"/>
  <c r="G94" i="1"/>
  <c r="G97" i="1"/>
</calcChain>
</file>

<file path=xl/sharedStrings.xml><?xml version="1.0" encoding="utf-8"?>
<sst xmlns="http://schemas.openxmlformats.org/spreadsheetml/2006/main" count="256" uniqueCount="199">
  <si>
    <t xml:space="preserve">Nombre de Insumo </t>
  </si>
  <si>
    <t xml:space="preserve">Presentación </t>
  </si>
  <si>
    <t xml:space="preserve">Cantidad Estimada Mensual </t>
  </si>
  <si>
    <t>Valor Total 
(Valor Unitario*Cantidad estimada*12)</t>
  </si>
  <si>
    <t>Alcohol Industrial 1</t>
  </si>
  <si>
    <t xml:space="preserve"> - Solución acuosa de alcohol etílico desnaturalizado con una concentración mínima de 70%
 - Desnaturalizado</t>
  </si>
  <si>
    <t>Líquido, en recipiente plástico con capacidad mínima de 3.785 cc</t>
  </si>
  <si>
    <t>Ambientador 1</t>
  </si>
  <si>
    <t>- Solución con alcohol etílico y solventes.
- Con fragancia en una concentración del 1,5%
- En múltiples fragancias
 - Envase correctamente etiquetado bajo los parámetros establecidos en el sistema globalmente armonizado.</t>
  </si>
  <si>
    <t>Líquido, en recipiente plástico con capacidad
mínima de 3.785 cc</t>
  </si>
  <si>
    <t>Ambientador 2</t>
  </si>
  <si>
    <t>- Solución con alcohol etílico y solventes.
- Con fragancia en una concentración del 1,5%
- En múltiples fragancias
- libre de CFC
 - Envase correctamente etiquetado bajo los parámetros establecidos indicando: nombre comercial del producto, pictogramas de los compuestos peligrosos e instrucciones de uso.</t>
  </si>
  <si>
    <t>Líquido, en aerosol seguro para la capa de ozono con capacidad mínima de 400 cc</t>
  </si>
  <si>
    <t>Azúcar 1</t>
  </si>
  <si>
    <t>- Blanca
- Empaque elaborado en materiales atóxicos
- Debe cumplir con Resolución 333 de 2011 sobre rotulado y etiquetado nutricional y las normas que la modifiquen</t>
  </si>
  <si>
    <t>Bolsa de mínimo 200 sobres o tubipacks de 5 gr</t>
  </si>
  <si>
    <t>Azúcar 2</t>
  </si>
  <si>
    <t>Libra</t>
  </si>
  <si>
    <t>Abrillantador para piso laminado</t>
  </si>
  <si>
    <t>- Con agente(s) con efecto limpiador y brillador.</t>
  </si>
  <si>
    <t>Líquido, en recipiente
plástico con capacidad mínima de 3.785 cc</t>
  </si>
  <si>
    <t>Bayetilla 1</t>
  </si>
  <si>
    <t xml:space="preserve"> - En tela fileteada
 -  100% algodón y fibra natural 
- Color blanco sin estampado
-Tamaño mínimo de 100 cm de largo por 70 cm de ancho</t>
  </si>
  <si>
    <t>Unidad</t>
  </si>
  <si>
    <t>Blanqueador o hipoclorito 1</t>
  </si>
  <si>
    <t>- Solución con una concentración mínima del 5%
 - El  envase del producto deberá estar correctamente etiquetado, indicando: nombre comercial del producto, pictogramas de los compuestos peligrosos e instrucciones de uso
 -  El  envase del producto deberá estar correctamente etiquetado bajo los parámetros establecidos en el sistema globalmente armonizado, indicando: nombre comercial del producto, pictogramas de los compuestos peligrosos e instrucciones de uso</t>
  </si>
  <si>
    <t>Bolsas plástica 11</t>
  </si>
  <si>
    <t>- Elaborada en polietileno de baja densidad
- De color rojo
- Calibre de mínimo 2
- Tamaño de 60 cm de ancho por 70 cm de largo
- Con impresión de aviso de riesgo biológico</t>
  </si>
  <si>
    <t>Paquete de mínimo 6</t>
  </si>
  <si>
    <t>Bolsas plástica 12</t>
  </si>
  <si>
    <t xml:space="preserve">- Elaborada en polietileno de baja densidad
- De color azul
- Calibre de mínimo 2
- Tamaño de 60 cm de ancho por 70 cm de largo
</t>
  </si>
  <si>
    <t>Bolsas plástica 8</t>
  </si>
  <si>
    <t>- Elaborada en polietileno de baja densidad
- De color negro
-Calibre de mínimo 2
- Tamaño de 60 cm de ancho por 70 cm de largo</t>
  </si>
  <si>
    <t>Bolsas plástica 1</t>
  </si>
  <si>
    <t>- Elaborada en polietileno de baja densidad
- De color negro
- Calibre de mínimo 1
- Tamaño de 40 cm de ancho por 55 cm de largo</t>
  </si>
  <si>
    <t>Bolsas plástica 9</t>
  </si>
  <si>
    <t>- Elaborada en polietileno de baja densidad
- De color verde
- Calibre de mínimo 2
- Tamaño de 60 cm de ancho por 70 cm de largo</t>
  </si>
  <si>
    <t>Café 1</t>
  </si>
  <si>
    <t xml:space="preserve">
- 100% café tostado y molido.   
- Tostión media.                                          
- Puntaje en taza mayor o igual a 80 puntos catación SCA.
- Empacada en bolsa de polipropileno aluminizada resistente a la humedad y al oxígeno.  
- Debe cumplir con Resolución 333 de 2011 sobre rotulado y etiquetado nutricional y las normas que la modifiquen. </t>
  </si>
  <si>
    <t>Crema para café</t>
  </si>
  <si>
    <t>- No láctea
- Debe cumplir con Resolución 333 de 2011 sobre rotulado y etiquetado nutricional y las normas que la modifiquen</t>
  </si>
  <si>
    <t>Bolsas de mínimo 100 sobres de mínimo 4 gr</t>
  </si>
  <si>
    <t>Desinfectante para uso general 1</t>
  </si>
  <si>
    <t>- Con agente(s) tensoactivo(s) con efecto antibacterial en una concentración mínima del 0,2%
- Con agente(s) tensoactivo(s) con efecto limpiador y desengrasante en una concentración mínima del 1,5%
 - El envase debe estar  correctamente etiquetados bajo los parámetros establecidos en el sistema globalmente armonizado indicando: nombre comercial del producto, pictogramas de los compuestos peligrosos e instrucciones de uso</t>
  </si>
  <si>
    <t>Detergente multiusos en polvo</t>
  </si>
  <si>
    <t xml:space="preserve"> - Con agente tensoactivo de mínimo 60% de biodegradabilidad
  -Con efecto limpiador de mínimo 9%.
 -  El  envase del producto deberá estar correctamente etiquetado bajo los parámetros: nombre comercial del producto, pictogramas de los compuestos peligrosos e instrucciones de uso
</t>
  </si>
  <si>
    <t>Polvo, en bolsa plástica o recipiente plástico
con un peso de 1.000 gr</t>
  </si>
  <si>
    <t>Endulzante</t>
  </si>
  <si>
    <t>- Sin calorías
- Empaque elaborado en materiales atóxicos
- Debe cumplir con Resolución 333 de 2011 sobre rotulado y etiquetado nutricional y las normas que la modifiquen</t>
  </si>
  <si>
    <t>Caja de mínimo 100 sobres</t>
  </si>
  <si>
    <t>Esponjilla 3</t>
  </si>
  <si>
    <t>- Abrasiva
- Tamaño mínimo de 9 cm de largo por 12 cm de</t>
  </si>
  <si>
    <t>Filtro para greca 2</t>
  </si>
  <si>
    <t>- Elaborada en tela
- Para greca
- Capacidad de una 1 libra</t>
  </si>
  <si>
    <t>Gel antibacterial para manos</t>
  </si>
  <si>
    <t>- Con agente antibacterial en una concentración mínima del 0,2%
- Con agente humectante
- pH entre 5, 5 a 7
- Con fragancia</t>
  </si>
  <si>
    <t>Gel, en recipiente plástico con capacidad mínima de 3.785 cc</t>
  </si>
  <si>
    <t>Guantes 1</t>
  </si>
  <si>
    <t>- Tipo doméstico
- Elaborados en látex
- Calibre mínimo de 18
- Tallas 7 a 9
- Color amarillo</t>
  </si>
  <si>
    <t>Par</t>
  </si>
  <si>
    <t>Guantes 2</t>
  </si>
  <si>
    <t>- Tipo doméstico
- Elaborados en látex
- Calibre mínimo de 18
- Tallas 7 a 9
- Color negro</t>
  </si>
  <si>
    <t>Guantes 4</t>
  </si>
  <si>
    <t>- Tipo doméstico
- Elaborados en látex
- Calibre mínimo de 25
- Tallas 7 a 9
- Color rojo</t>
  </si>
  <si>
    <t>Aromática</t>
  </si>
  <si>
    <t>Cajas de mínimo 20 en sobres.</t>
  </si>
  <si>
    <t>Infusión frutal</t>
  </si>
  <si>
    <t xml:space="preserve"> - Para infusión
 - 100% naturales
 - Sabores surtidos</t>
  </si>
  <si>
    <t>Caja x 20 mínimo sobres</t>
  </si>
  <si>
    <t>Jabón de dispensador para manos 2</t>
  </si>
  <si>
    <t>- Con agente limpiador en una concentración mínima del 6%
- Con agente humectante en una concentración mínima del 3%
- pH entre 5,5 a 7
- Disponible en mínimo (2) dos fragancias</t>
  </si>
  <si>
    <t>Jabón para loza 3</t>
  </si>
  <si>
    <t xml:space="preserve"> - Con agente(s) tensoactivo(s) principal(es) con efecto limpiador y desengrasante en una concentración mínima del 15%.
 - Disponible en mínimo (2) dos fragancias
 -  El  envase del producto deberá estar correctamente etiquetado, indicando: nombre comercial del producto, pictogramas de los compuestos peligrosos si aplica e instrucciones de uso.</t>
  </si>
  <si>
    <t>Crema, en recipiente plástico de mínimo 900 gr</t>
  </si>
  <si>
    <t>Limpiones 1</t>
  </si>
  <si>
    <t>- En tela de toalla fileteada
- Color blanco sin estampado
- Tamaño mínimo de 45cm de largo por 45cm de ancho.</t>
  </si>
  <si>
    <t>Líquido desengrasante</t>
  </si>
  <si>
    <t xml:space="preserve"> - Con agente(s) tensoactivo(s) principal(es) con efecto limpiador y desengrasante en una concentración mínima del 10%
 - El envase debe estar  correctamente etiquetados bajo los parámetros establecidos en el sistema globalmente armonizado indicando: nombre comercial del producto, pictogramas de los compuestos peligrosos e instrucciones de uso
</t>
  </si>
  <si>
    <t>Líquido para limpiar equipos de oficina 1</t>
  </si>
  <si>
    <t xml:space="preserve"> - Con agente(s) principal(es) con efecto limpiador, desengrasante y desinfectante en una concentración mínima del 4%
 - El envase debe estar  correctamente etiquetados bajo los parámetros establecidos en el sistema globalmente armonizado indicando: nombre comercial del producto, pictogramas de los compuestos peligrosos e instrucciones de uso</t>
  </si>
  <si>
    <t>Líquido, en recipiente plástico con capacidad mínima de 500 cc con
atomizador</t>
  </si>
  <si>
    <t>Líquido para limpiar vidrios 1</t>
  </si>
  <si>
    <t>- Con agente(s) principal(es) con efecto limpiador y desengrasante en una concentración mínima del 4%
- Disponible mínimo en dos (2) fragancias
 - El envase debe estar  correctamente etiquetados bajo los parámetros establecidos en el sistema globalmente armonizado indicando: nombre comercial del producto, pictogramas de los compuestos peligrosos e instrucciones de uso</t>
  </si>
  <si>
    <t>Lustrador de muebles</t>
  </si>
  <si>
    <t xml:space="preserve"> - Con agentes limpiadores y abrillantadores en una concentración mínima del 5%
 -  El  envase del producto deberá estar correctamente etiquetado bajo los parámetros establecidos en el sistema globalmente armonizado, indicando: nombre comercial del producto, pictogramas de los compuestos peligrosos e instrucciones de uso</t>
  </si>
  <si>
    <t>Líquido, en recipiente plástico con capacidad mínima de 200 cc</t>
  </si>
  <si>
    <t>Mezclador 2</t>
  </si>
  <si>
    <t>Paquete de mínimo 500</t>
  </si>
  <si>
    <t>Mezclador 1</t>
  </si>
  <si>
    <t>- Elaborados en plástico
- Calibre mínimo de 2
- Longitud mínima de 11 cm
- Color rojo, café o blanco</t>
  </si>
  <si>
    <t>Paño absorbente multiusos 1</t>
  </si>
  <si>
    <t>- Material que no libera motas o pelusas
-Interfoliado
- Reutilizable
- Tamaño mínimo de 38 cm de largo por 25 cm de ancho</t>
  </si>
  <si>
    <t>Papel higiénico 1</t>
  </si>
  <si>
    <t xml:space="preserve"> - Rollo con longitud mínima de 30 metros
 - Doble hoja blanca
 - Sin fragancia</t>
  </si>
  <si>
    <t>Rollo</t>
  </si>
  <si>
    <t>Papel higiénico 3</t>
  </si>
  <si>
    <t>- Rollo con longitud mínima de 250 metros
- Doble hoja blanca
- Sin fragancia</t>
  </si>
  <si>
    <t>Servilleta papel</t>
  </si>
  <si>
    <t>- Tipo cafetería
 - Dobe hoja
- Color blanco
- Dimensiones mínimas de 25 cm de largo y 15 cm de ancho</t>
  </si>
  <si>
    <t>Paquete de mínimo 100 unidades</t>
  </si>
  <si>
    <t>Té</t>
  </si>
  <si>
    <t>Toallas para manos 5</t>
  </si>
  <si>
    <t>- Rollo con longitud mínima de 250 metros
- Hoja sencilla  con un tamaño mínimo de15 cm de ancho
- Hoja color natural</t>
  </si>
  <si>
    <t>Toallas para manos 6</t>
  </si>
  <si>
    <t>Trapero 1</t>
  </si>
  <si>
    <t xml:space="preserve"> - Elaborado con hilaza de algodón natural
 - Mecha con peso mínimo 250 gr y extensión mínima de 32 cm de  largo
 - Material de base en plástico con acople tipo rosca
</t>
  </si>
  <si>
    <t>Bayetilla 2</t>
  </si>
  <si>
    <t xml:space="preserve"> - En tela fileteada
 - 100% algodón y fibra natural 
 - Color rojo sin estampado
 -Tamaño mínimo de 100 cm de largo por 70 cm de ancho</t>
  </si>
  <si>
    <t>Baldes (Compra)</t>
  </si>
  <si>
    <t>- Elaborado en plástico
- Capacidad de mínima de 10 litros
- Con manija móvil
- Con "pico" antiderrames
- Disponibles en color amarillo, azul, rojo y verde</t>
  </si>
  <si>
    <t>Unidad (UNICA COMPRA)</t>
  </si>
  <si>
    <t>Cepillo para sanitario (churrusco)</t>
  </si>
  <si>
    <t>- Cerdas duras elaboradas en fibras plásticas
- Extensión mínima de las cerdas es de 2,5 cm
- Base y mango elaborados en plástico
- Mango con longitud mínima de 33 cm</t>
  </si>
  <si>
    <t>Cepillos 2</t>
  </si>
  <si>
    <t>- Para pisos
- Cuerpo elaborado en plástico
- Cerdas duras en fibra plástica
- Tamaño mínimo de 23 cm de largo por 6 cm de ancho por 7 cm de alto.
- Mango metálico con una extensión mínima de
140 cm</t>
  </si>
  <si>
    <t>Destapador para sanitario (chupa)</t>
  </si>
  <si>
    <t>- Tipo campana
- Chupa elaborada en caucho
- Diámetro mínimo de 12 cm
- Mango elaborado en plástico o madera
- Mango con longitud mínima de 33 cm</t>
  </si>
  <si>
    <t>Jarra</t>
  </si>
  <si>
    <t>- Elaborada en plástico
- Capacidad mínima de 2 litros
- Con tapa</t>
  </si>
  <si>
    <t>Recogedor de basura 1</t>
  </si>
  <si>
    <t>Termo para café 2</t>
  </si>
  <si>
    <t>Pads 1</t>
  </si>
  <si>
    <t>- Para brillo
- Diámetro mínimo de 16 pulgadas
- Rojo o blanco</t>
  </si>
  <si>
    <t>Tapabocas 2</t>
  </si>
  <si>
    <t>- Elaborado en tela no tejida de Polipropileno y Poliéster
- Desechable
- Con tiras elásticas
- Con soporte nasal</t>
  </si>
  <si>
    <t>Caja de mínimo 50 unidades</t>
  </si>
  <si>
    <t>Guantes 6</t>
  </si>
  <si>
    <t>Caja de mínimo 100 unidades</t>
  </si>
  <si>
    <t xml:space="preserve">Valor Total 
(Valor Unitario*Cantidad estimada*12)
</t>
  </si>
  <si>
    <t>Carro exprimidor de trapero 1</t>
  </si>
  <si>
    <t xml:space="preserve"> - Elaborado en plástico
 - Capacidad mínima de 24 litros
 - Con cuatro ruedas y manija de escurridor</t>
  </si>
  <si>
    <t>Punto Ecológico 5</t>
  </si>
  <si>
    <t>- Base metálica con techo en material metálico
- Mínimo tres contenedores así:
- Contenedor azul con tapa con palabra "Plásticos" en la cara frontal
- Contenedor verde con tapa con palabras "No reciclables" u "Orgánicos" u "Ordinarios" en la cara frontal
- Contenedor gris con tapa con palabras "Papel y cartón" en la cara frontal
- Capacidad mínima de 50 litros para cada contenedor
- Contenedores elaborados en plástico</t>
  </si>
  <si>
    <t>Contenedor de basura 12</t>
  </si>
  <si>
    <t>- Elaborado en plástico
- Con tapa en vaivén
- Capacidad mínima de 50 litros
- Color rojo
- Impresión de las palabras "Riesgo biológico" o "Residuos peligrosos" en la cara delantera del contenedor</t>
  </si>
  <si>
    <t>Dispensador de agua</t>
  </si>
  <si>
    <t xml:space="preserve">- Dispensador de agua fría y caliente
- Sistema de filtración multinivel
- Uso de gas refrigerante seguro para la capa de ozono
</t>
  </si>
  <si>
    <t>Greca para tintos 2</t>
  </si>
  <si>
    <t>- Eléctrica de 110 v
- Cuerpo elaborada en lámina de acero inoxidable de calibre 24 como mínimo, grado alimento
- Resistencias elaboradas en cobre
- Terminales elaboradas en cobre remplazables sin soldadura
- Mínimo 2 servicios
 -Con su respectivo filtro y aro
- Con capacidad para 60 tintos</t>
  </si>
  <si>
    <t>Horno microondas de tipo industrial</t>
  </si>
  <si>
    <t>- Potencia mínima de 1000 w
- Tamaño mínimo de 30 cm de ancho por 30 cm de alto por 40 cm de profundidad.
- Descongelamiento automático
- Con programas automáticos</t>
  </si>
  <si>
    <t>Aspiradora 1</t>
  </si>
  <si>
    <t>- De uso industrial para aspirado en seco y húmedo
- Motor con potencia 1200 w y 1400 w
- Capacidad entre 15 y 20 litros
- Cable de potencia con longitud mínima de 5m
- Accesorios mínimos: manguera puntera, 2 tubos para extensión, cepillos para tapizados</t>
  </si>
  <si>
    <t xml:space="preserve">- De uso industrial
- Motores con potencia mínima de 1,5 hp y velocidad mínima de 175 rpm.
- Con manijas dobles
- Con interruptor de apagado de seguridad
- Diámetro mínimo de 16"
- Cable de potencia con longitud mínima de 8m
- Accesorios mínimos portapad, cepillo suave y duro
</t>
  </si>
  <si>
    <t xml:space="preserve">Unidad </t>
  </si>
  <si>
    <t>Nevera</t>
  </si>
  <si>
    <t>400 litros aproximadamente no Frost</t>
  </si>
  <si>
    <t>Dispensador para ambientador</t>
  </si>
  <si>
    <t xml:space="preserve"> - Elaborado en plástico ABS blanco
 - Con dispersión programable de líquido ambientador
 - Capacidad mínima de 250 ml
- Incluye los elementos necesarios para realizar la instalación en pared
- Incluye aerosol para recarga mensual
-Incluye el costo de instalación</t>
  </si>
  <si>
    <t xml:space="preserve">Ítem </t>
  </si>
  <si>
    <t xml:space="preserve">Personal  </t>
  </si>
  <si>
    <t>Especificación Técnica</t>
  </si>
  <si>
    <t>Presentación</t>
  </si>
  <si>
    <t>Cantidad estimada mensual</t>
  </si>
  <si>
    <t>Operario de aseo y cafetería</t>
  </si>
  <si>
    <t>Operario de tiempo completo</t>
  </si>
  <si>
    <t>Servicio</t>
  </si>
  <si>
    <t xml:space="preserve">Servicios Especiales </t>
  </si>
  <si>
    <t>Estimación de Metros cuadrados (m²)</t>
  </si>
  <si>
    <t xml:space="preserve">Valor Total  (Valor Unitario*Metros Cuadrados </t>
  </si>
  <si>
    <t>Fumigación</t>
  </si>
  <si>
    <t xml:space="preserve">Jornada de sanidad ambiental que incluye: 
a) Fumigación contra insectos en general (ácaros, pulgas, polillas, hormigas, cucarachas, moscas, etc.)
b) Desinfección ambiental en las áreas sanitarias contra: hongos, virus y bacterias.
c) Control de roedores. 
Área sede Calle 100 de 330 m² y Área sede calle 72 de 330 m² </t>
  </si>
  <si>
    <t>Servicio por m²</t>
  </si>
  <si>
    <t>Servicio de
desinfección y desodorización</t>
  </si>
  <si>
    <t>Servicio de desinfección y desodorización</t>
  </si>
  <si>
    <t xml:space="preserve">Servicio por Baño </t>
  </si>
  <si>
    <t xml:space="preserve">IVA 
(BASE GRAVABLE: 10% DEL VALOR DE INSUMOS, ELEMENTOS - EQUIPOS - MAQUINARIA, PERSONAL, SERVICIOS ESPECIALES) </t>
  </si>
  <si>
    <t>Contratar el servicio integral de aseo y cafetería para la sede de la Dirección Ejecutiva del FCP y para la sede de la
Unidad de Gestión del FCP, incluido el suministro de insumos, elementos, materiales y equipos requeridos para
garantizar de manera oportuna y eficiente el servicio a contratar.</t>
  </si>
  <si>
    <t>Valor  Unitario</t>
  </si>
  <si>
    <t xml:space="preserve">TABLA No. 2 Elementos - Equipos - Maquinaria </t>
  </si>
  <si>
    <t xml:space="preserve">SUBTOTAL  Elementos - Equipos - Maquinaria </t>
  </si>
  <si>
    <t xml:space="preserve">TABLA No. 3 Personal </t>
  </si>
  <si>
    <t>SUBTOTAL Personal</t>
  </si>
  <si>
    <t>TABLA No. 4 Servicios Especiales</t>
  </si>
  <si>
    <t xml:space="preserve">Cantidad Baños Mensual </t>
  </si>
  <si>
    <t>Valor	Total (Valor	
Unitario*Baños	
Mensuales*	12	
Meses)</t>
  </si>
  <si>
    <t>Valor Unitario</t>
  </si>
  <si>
    <t>SUBTOTAL Servicios Especiales</t>
  </si>
  <si>
    <t>AIU</t>
  </si>
  <si>
    <t xml:space="preserve"> Valor Unitario  </t>
  </si>
  <si>
    <t xml:space="preserve">Nombre Representante Legal </t>
  </si>
  <si>
    <t xml:space="preserve">Numero de Identificación del Representante Legal </t>
  </si>
  <si>
    <t xml:space="preserve">NIT </t>
  </si>
  <si>
    <t>Nombre del Proponente</t>
  </si>
  <si>
    <t xml:space="preserve">Firma Representante legal </t>
  </si>
  <si>
    <t>VALOR TOTAL OFERTA ECONOMICA</t>
  </si>
  <si>
    <t xml:space="preserve">ANEXO OFERTA ECONOMICA </t>
  </si>
  <si>
    <t xml:space="preserve">TABLA No. 1 Insumos de aseo y Cafetería </t>
  </si>
  <si>
    <t>Ítem</t>
  </si>
  <si>
    <t>- Para infusión
- Cajas disponibles en mínimo tres (3) sabores
- 100% naturales</t>
  </si>
  <si>
    <t xml:space="preserve">
 - Mezcladores  elaborados en madera y/o a partir de recursos renovables como la caña de azúcar y/o almidón de maíz
  - Longitud mínima de 11 cm</t>
  </si>
  <si>
    <t>- Toallas Inter dobladas, paquete con mínimo 150 unidades
- Doble hoja con un tamaño mínimo de 20 cm de largo por 15 cm de ancho
 - Hoja color natural</t>
  </si>
  <si>
    <t>- Elaborado en plástico
- Con banda de goma y dientas barres cobas
- Mango con longitud mínima de 70 cm</t>
  </si>
  <si>
    <t xml:space="preserve"> - Térmico, con bomba tipo dispensador. Portátil.  
 - Bomba manual para dispensar la bebida.  
 - Acero inoxidable y plástico. 
 - Agarradera plástica, tapa con empaque, bomba manual. 
 - Capacidad mínima de 3 litros</t>
  </si>
  <si>
    <t>- Elaborados en látex desechable (tipo cirugía)
- Empolvados
- Tallas XS-XXL</t>
  </si>
  <si>
    <t xml:space="preserve">SUBTOTAL Insumos de aseo y Cafetería </t>
  </si>
  <si>
    <t>Lava brilladora de pisos 1</t>
  </si>
  <si>
    <t>TOTAL: TABLA No. 1 Insumos de aseo y Cafetería + TABLA No. 2 Elementos - Equipos - Maquinaria + TABLA No. 3 Personal + TABLA No. 4 Servicios Especiales</t>
  </si>
  <si>
    <r>
      <rPr>
        <b/>
        <sz val="10"/>
        <rFont val="Calibri"/>
        <family val="2"/>
        <scheme val="minor"/>
      </rPr>
      <t>NOTA 1:</t>
    </r>
    <r>
      <rPr>
        <sz val="10"/>
        <rFont val="Calibri"/>
        <family val="2"/>
        <scheme val="minor"/>
      </rPr>
      <t xml:space="preserve"> El proponente debe registrar el IVA aplicable en su </t>
    </r>
    <r>
      <rPr>
        <b/>
        <sz val="10"/>
        <rFont val="Calibri"/>
        <family val="2"/>
        <scheme val="minor"/>
      </rPr>
      <t>OFERTA</t>
    </r>
    <r>
      <rPr>
        <sz val="10"/>
        <rFont val="Calibri"/>
        <family val="2"/>
        <scheme val="minor"/>
      </rPr>
      <t>, para lo cual debe tener en cuenta que la base gravable para el IVA aplicable es:</t>
    </r>
    <r>
      <rPr>
        <b/>
        <sz val="10"/>
        <rFont val="Calibri"/>
        <family val="2"/>
        <scheme val="minor"/>
      </rPr>
      <t xml:space="preserve"> (i)</t>
    </r>
    <r>
      <rPr>
        <sz val="10"/>
        <rFont val="Calibri"/>
        <family val="2"/>
        <scheme val="minor"/>
      </rPr>
      <t xml:space="preserve"> 10% del valor del contrato que corresponde a la suma de las Tablas No. 1, 2, 3 y 4, esto si el AIU ofertado es menor a 10%; o </t>
    </r>
    <r>
      <rPr>
        <b/>
        <sz val="10"/>
        <rFont val="Calibri"/>
        <family val="2"/>
        <scheme val="minor"/>
      </rPr>
      <t>(ii)</t>
    </r>
    <r>
      <rPr>
        <sz val="10"/>
        <rFont val="Calibri"/>
        <family val="2"/>
        <scheme val="minor"/>
      </rPr>
      <t xml:space="preserve"> el AIU ofertado cuando este es mayor o igual a 10%.
</t>
    </r>
    <r>
      <rPr>
        <b/>
        <sz val="10"/>
        <rFont val="Calibri"/>
        <family val="2"/>
        <scheme val="minor"/>
      </rPr>
      <t>NOTA 2:</t>
    </r>
    <r>
      <rPr>
        <sz val="10"/>
        <rFont val="Calibri"/>
        <family val="2"/>
        <scheme val="minor"/>
      </rPr>
      <t xml:space="preserve"> El proponente debe tener en cuenta que los ítems marcados en </t>
    </r>
    <r>
      <rPr>
        <b/>
        <sz val="10"/>
        <color rgb="FFFF0000"/>
        <rFont val="Calibri"/>
        <family val="2"/>
        <scheme val="minor"/>
      </rPr>
      <t>ROJO</t>
    </r>
    <r>
      <rPr>
        <sz val="10"/>
        <rFont val="Calibri"/>
        <family val="2"/>
        <scheme val="minor"/>
      </rPr>
      <t xml:space="preserve"> y con la descripción "UNICA COMPRA", son una única adquisición durante la ejecución del contrato, razón por la cual para obtener el valor total del ítem </t>
    </r>
    <r>
      <rPr>
        <b/>
        <sz val="10"/>
        <rFont val="Calibri"/>
        <family val="2"/>
        <scheme val="minor"/>
      </rPr>
      <t>NO</t>
    </r>
    <r>
      <rPr>
        <sz val="10"/>
        <rFont val="Calibri"/>
        <family val="2"/>
        <scheme val="minor"/>
      </rPr>
      <t xml:space="preserve"> se multiplica por doce (12) meses.
</t>
    </r>
    <r>
      <rPr>
        <b/>
        <sz val="10"/>
        <rFont val="Calibri"/>
        <family val="2"/>
        <scheme val="minor"/>
      </rPr>
      <t xml:space="preserve">NOTA 3: </t>
    </r>
    <r>
      <rPr>
        <sz val="10"/>
        <rFont val="Calibri"/>
        <family val="2"/>
        <scheme val="minor"/>
      </rPr>
      <t xml:space="preserve">El proponente debe tener en cuenta que los ítems que indican cantidad cero (0), son elementos y/o servicios que pueden llegar a ser solicitados por el FCP según sus necesidades, por lo que solo se debe registrar el valor unitario del ítem. 
</t>
    </r>
    <r>
      <rPr>
        <b/>
        <sz val="10"/>
        <rFont val="Calibri"/>
        <family val="2"/>
        <scheme val="minor"/>
      </rPr>
      <t>NOTA 4</t>
    </r>
    <r>
      <rPr>
        <sz val="10"/>
        <rFont val="Calibri"/>
        <family val="2"/>
        <scheme val="minor"/>
      </rPr>
      <t>: El proponente debe tener en cuenta que al momento de establecer el valor de su</t>
    </r>
    <r>
      <rPr>
        <b/>
        <sz val="10"/>
        <rFont val="Calibri"/>
        <family val="2"/>
        <scheme val="minor"/>
      </rPr>
      <t xml:space="preserve"> OFERTA ECONOMICA</t>
    </r>
    <r>
      <rPr>
        <sz val="10"/>
        <rFont val="Calibri"/>
        <family val="2"/>
        <scheme val="minor"/>
      </rPr>
      <t xml:space="preserve"> deberá diligenciar de manera completa el formato establecido; so pena de </t>
    </r>
    <r>
      <rPr>
        <b/>
        <sz val="10"/>
        <rFont val="Calibri"/>
        <family val="2"/>
        <scheme val="minor"/>
      </rPr>
      <t>RECHAZO</t>
    </r>
    <r>
      <rPr>
        <sz val="10"/>
        <rFont val="Calibri"/>
        <family val="2"/>
        <scheme val="minor"/>
      </rPr>
      <t xml:space="preserve"> de la propuesta.
</t>
    </r>
    <r>
      <rPr>
        <b/>
        <sz val="10"/>
        <rFont val="Calibri"/>
        <family val="2"/>
        <scheme val="minor"/>
      </rPr>
      <t>NOTA 5:</t>
    </r>
    <r>
      <rPr>
        <sz val="10"/>
        <rFont val="Calibri"/>
        <family val="2"/>
        <scheme val="minor"/>
      </rPr>
      <t xml:space="preserve"> El Comité Evaluador deberá efectuar las correcciones aritméticas a que haya lugar sobre el Anexo Oferta Económica. En todo caso, si como consecuencia de la corrección aritmética realizada por el Comité Evaluador el</t>
    </r>
    <r>
      <rPr>
        <b/>
        <sz val="10"/>
        <rFont val="Calibri"/>
        <family val="2"/>
        <scheme val="minor"/>
      </rPr>
      <t xml:space="preserve"> VALOR TOTAL</t>
    </r>
    <r>
      <rPr>
        <sz val="10"/>
        <rFont val="Calibri"/>
        <family val="2"/>
        <scheme val="minor"/>
      </rPr>
      <t xml:space="preserve"> de la </t>
    </r>
    <r>
      <rPr>
        <b/>
        <sz val="10"/>
        <rFont val="Calibri"/>
        <family val="2"/>
        <scheme val="minor"/>
      </rPr>
      <t>OFERTA ECONOMICA</t>
    </r>
    <r>
      <rPr>
        <sz val="10"/>
        <rFont val="Calibri"/>
        <family val="2"/>
        <scheme val="minor"/>
      </rPr>
      <t xml:space="preserve"> varia con respecto a lo señalado por él, la propuesta será </t>
    </r>
    <r>
      <rPr>
        <b/>
        <sz val="10"/>
        <rFont val="Calibri"/>
        <family val="2"/>
        <scheme val="minor"/>
      </rPr>
      <t>RECHAZADA</t>
    </r>
    <r>
      <rPr>
        <sz val="10"/>
        <rFont val="Calibri"/>
        <family val="2"/>
        <scheme val="minor"/>
      </rPr>
      <t xml:space="preserve">.
</t>
    </r>
    <r>
      <rPr>
        <b/>
        <sz val="10"/>
        <rFont val="Calibri"/>
        <family val="2"/>
        <scheme val="minor"/>
      </rPr>
      <t>NOTA 6:</t>
    </r>
    <r>
      <rPr>
        <sz val="10"/>
        <rFont val="Calibri"/>
        <family val="2"/>
        <scheme val="minor"/>
      </rPr>
      <t xml:space="preserve"> El valor de la oferta económica debe presentarse en pesos colombianos y no debe utilizar centavos; por lo tanto, el VALOR TOTAL de oferta económica, debe presentarse en números enteros, es decir, el proponente deber aproximar al peso, ya sea por exceso si la suma es mayor a 0.51, o por defecto si la suma es menor o igual a 0.51. En caso de no presentarse en números enteros el Comité Evaluador, realizara la aproximación teniendo en cuenta los criterios antes señalados. 
</t>
    </r>
    <r>
      <rPr>
        <b/>
        <sz val="10"/>
        <rFont val="Calibri"/>
        <family val="2"/>
        <scheme val="minor"/>
      </rPr>
      <t>NOTA 7</t>
    </r>
    <r>
      <rPr>
        <sz val="10"/>
        <rFont val="Calibri"/>
        <family val="2"/>
        <scheme val="minor"/>
      </rPr>
      <t>: La no presentación de la</t>
    </r>
    <r>
      <rPr>
        <b/>
        <sz val="10"/>
        <rFont val="Calibri"/>
        <family val="2"/>
        <scheme val="minor"/>
      </rPr>
      <t xml:space="preserve"> OFERTA ECONOMICA</t>
    </r>
    <r>
      <rPr>
        <sz val="10"/>
        <rFont val="Calibri"/>
        <family val="2"/>
        <scheme val="minor"/>
      </rPr>
      <t xml:space="preserve"> o el no cumplimiento de las condiciones referidas incurrirán en causal de </t>
    </r>
    <r>
      <rPr>
        <b/>
        <sz val="10"/>
        <rFont val="Calibri"/>
        <family val="2"/>
        <scheme val="minor"/>
      </rPr>
      <t>RECHAZO.</t>
    </r>
    <r>
      <rPr>
        <sz val="10"/>
        <rFont val="Calibri"/>
        <family val="2"/>
        <scheme val="minor"/>
      </rPr>
      <t xml:space="preserve">
</t>
    </r>
    <r>
      <rPr>
        <b/>
        <sz val="10"/>
        <rFont val="Calibri"/>
        <family val="2"/>
        <scheme val="minor"/>
      </rPr>
      <t>NOTA 8</t>
    </r>
    <r>
      <rPr>
        <sz val="10"/>
        <rFont val="Calibri"/>
        <family val="2"/>
        <scheme val="minor"/>
      </rPr>
      <t xml:space="preserve">: En todo caso el valor total  de la oferta económica </t>
    </r>
    <r>
      <rPr>
        <b/>
        <sz val="10"/>
        <rFont val="Calibri"/>
        <family val="2"/>
        <scheme val="minor"/>
      </rPr>
      <t>NO</t>
    </r>
    <r>
      <rPr>
        <sz val="10"/>
        <rFont val="Calibri"/>
        <family val="2"/>
        <scheme val="minor"/>
      </rPr>
      <t xml:space="preserve"> podrá superar la suma de  </t>
    </r>
    <r>
      <rPr>
        <b/>
        <sz val="10"/>
        <rFont val="Calibri"/>
        <family val="2"/>
        <scheme val="minor"/>
      </rPr>
      <t>NOVENTA Y NUEVE MILLONES NOVECIENTOS VEINTIÚN MIL SEISCIENTOS NOVENTA Y DOS PESOS ($99.921.692).</t>
    </r>
    <r>
      <rPr>
        <sz val="10"/>
        <rFont val="Calibri"/>
        <family val="2"/>
        <scheme val="minor"/>
      </rPr>
      <t xml:space="preserve">
</t>
    </r>
    <r>
      <rPr>
        <b/>
        <sz val="10"/>
        <rFont val="Calibri"/>
        <family val="2"/>
        <scheme val="minor"/>
      </rPr>
      <t>NOTA 9:</t>
    </r>
    <r>
      <rPr>
        <sz val="10"/>
        <rFont val="Calibri"/>
        <family val="2"/>
        <scheme val="minor"/>
      </rPr>
      <t xml:space="preserve"> Los valores ofertados por ítem</t>
    </r>
    <r>
      <rPr>
        <b/>
        <sz val="10"/>
        <rFont val="Calibri"/>
        <family val="2"/>
        <scheme val="minor"/>
      </rPr>
      <t xml:space="preserve"> NO</t>
    </r>
    <r>
      <rPr>
        <sz val="10"/>
        <rFont val="Calibri"/>
        <family val="2"/>
        <scheme val="minor"/>
      </rPr>
      <t xml:space="preserve"> podrán superar el valor determinado en el estudio de mercado  y del sector del proceso. Lo anterior so pena de </t>
    </r>
    <r>
      <rPr>
        <b/>
        <sz val="10"/>
        <rFont val="Calibri"/>
        <family val="2"/>
        <scheme val="minor"/>
      </rPr>
      <t>RECHAZO</t>
    </r>
    <r>
      <rPr>
        <sz val="10"/>
        <rFont val="Calibri"/>
        <family val="2"/>
        <scheme val="minor"/>
      </rPr>
      <t xml:space="preserve"> de la propuesta.
</t>
    </r>
    <r>
      <rPr>
        <b/>
        <sz val="10"/>
        <rFont val="Calibri"/>
        <family val="2"/>
        <scheme val="minor"/>
      </rPr>
      <t>NOTA 10</t>
    </r>
    <r>
      <rPr>
        <sz val="10"/>
        <rFont val="Calibri"/>
        <family val="2"/>
        <scheme val="minor"/>
      </rPr>
      <t xml:space="preserve">: Se aclara que la OFERTA ECONOMICA debe tener en cuenta todos los costos e impuestos, tasas o contribuciones a que haya lugar para la ejecución del contrato. 
</t>
    </r>
    <r>
      <rPr>
        <b/>
        <sz val="10"/>
        <rFont val="Calibri"/>
        <family val="2"/>
        <scheme val="minor"/>
      </rPr>
      <t>NOTA 11</t>
    </r>
    <r>
      <rPr>
        <sz val="10"/>
        <rFont val="Calibri"/>
        <family val="2"/>
        <scheme val="minor"/>
      </rPr>
      <t xml:space="preserve">: Con el fin de facilitar el diligenciamiento del formato de </t>
    </r>
    <r>
      <rPr>
        <b/>
        <sz val="10"/>
        <rFont val="Calibri"/>
        <family val="2"/>
        <scheme val="minor"/>
      </rPr>
      <t>OFERTA ECONOMICA</t>
    </r>
    <r>
      <rPr>
        <sz val="10"/>
        <rFont val="Calibri"/>
        <family val="2"/>
        <scheme val="minor"/>
      </rPr>
      <t xml:space="preserve">, este se encuentra formulado para lo cual el proponente debe diligenciar las casillas de </t>
    </r>
    <r>
      <rPr>
        <b/>
        <sz val="10"/>
        <rFont val="Calibri"/>
        <family val="2"/>
        <scheme val="minor"/>
      </rPr>
      <t>VALOR UNITARIO, AIU e IVA</t>
    </r>
    <r>
      <rPr>
        <sz val="10"/>
        <rFont val="Calibri"/>
        <family val="2"/>
        <scheme val="minor"/>
      </rPr>
      <t xml:space="preserve"> . Conforme lo anterior el proponente asume </t>
    </r>
    <r>
      <rPr>
        <b/>
        <sz val="10"/>
        <rFont val="Calibri"/>
        <family val="2"/>
        <scheme val="minor"/>
      </rPr>
      <t>TODA LA RESPONSABILIDAD</t>
    </r>
    <r>
      <rPr>
        <sz val="10"/>
        <rFont val="Calibri"/>
        <family val="2"/>
        <scheme val="minor"/>
      </rPr>
      <t xml:space="preserve"> sobre la información registrada en el mismo y debe revisar y dar  cumplimiento a todas las condiciones establecidas para la presentación de la </t>
    </r>
    <r>
      <rPr>
        <b/>
        <sz val="10"/>
        <rFont val="Calibri"/>
        <family val="2"/>
        <scheme val="minor"/>
      </rPr>
      <t>OFERTA ECONOMICA</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</si>
</sst>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164" formatCode="_-&quot;$&quot;* #,##0_-;\-&quot;$&quot;* #,##0_-;_-&quot;$&quot;* &quot;-&quot;??_-;_-@_-"/>
    <numFmt numFmtId="165" formatCode="_-&quot;$&quot;\ * #,##0.000_-;\-&quot;$&quot;\ * #,##0.000_-;_-&quot;$&quot;\ * &quot;-&quot;_-;_-@_-"/>
    <numFmt numFmtId="166" formatCode="_-&quot;$&quot;\ * #,##0.00000_-;\-&quot;$&quot;\ * #,##0.00000_-;_-&quot;$&quot;\ * &quot;-&quot;_-;_-@_-"/>
    <numFmt numFmtId="167" formatCode="#,##0.0000"/>
    <numFmt numFmtId="168" formatCode="_-&quot;$&quot;* #,##0.000_-;\-&quot;$&quot;* #,##0.000_-;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1"/>
      <name val="Calibri"/>
      <family val="2"/>
    </font>
    <font>
      <sz val="10"/>
      <color theme="1"/>
      <name val="Calibri"/>
      <family val="2"/>
    </font>
    <font>
      <sz val="20"/>
      <color theme="1"/>
      <name val="Calibri"/>
      <family val="2"/>
      <scheme val="minor"/>
    </font>
    <font>
      <sz val="10"/>
      <color rgb="FFFF0000"/>
      <name val="Calibri"/>
      <family val="2"/>
      <scheme val="minor"/>
    </font>
    <font>
      <sz val="10"/>
      <name val="Calibri"/>
      <family val="2"/>
      <scheme val="minor"/>
    </font>
    <font>
      <b/>
      <sz val="10"/>
      <name val="Calibri"/>
      <family val="2"/>
      <scheme val="minor"/>
    </font>
    <font>
      <b/>
      <sz val="10"/>
      <color rgb="FFFF0000"/>
      <name val="Calibri"/>
      <family val="2"/>
      <scheme val="minor"/>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142">
    <xf numFmtId="0" fontId="0" fillId="0" borderId="0" xfId="0"/>
    <xf numFmtId="0" fontId="4" fillId="0" borderId="0" xfId="0" applyFont="1" applyProtection="1">
      <protection hidden="1"/>
    </xf>
    <xf numFmtId="0" fontId="4" fillId="0" borderId="0" xfId="0" applyFont="1" applyAlignment="1" applyProtection="1">
      <alignment horizontal="center" vertical="center"/>
      <protection hidden="1"/>
    </xf>
    <xf numFmtId="0" fontId="4" fillId="0" borderId="5" xfId="0" applyFont="1" applyBorder="1" applyAlignment="1" applyProtection="1">
      <alignment horizontal="center" vertical="center"/>
      <protection hidden="1"/>
    </xf>
    <xf numFmtId="42" fontId="4" fillId="0" borderId="6" xfId="2"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42" fontId="4" fillId="0" borderId="9" xfId="2" applyFont="1" applyFill="1" applyBorder="1" applyAlignment="1" applyProtection="1">
      <alignment horizontal="center" vertical="center"/>
      <protection hidden="1"/>
    </xf>
    <xf numFmtId="42" fontId="4" fillId="0" borderId="9" xfId="2"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42" fontId="4" fillId="0" borderId="0" xfId="0" applyNumberFormat="1" applyFont="1" applyProtection="1">
      <protection hidden="1"/>
    </xf>
    <xf numFmtId="0" fontId="4" fillId="0" borderId="0" xfId="0" applyFont="1" applyAlignment="1" applyProtection="1">
      <alignment vertical="center"/>
      <protection hidden="1"/>
    </xf>
    <xf numFmtId="41" fontId="4" fillId="0" borderId="0" xfId="1" applyFont="1" applyProtection="1">
      <protection hidden="1"/>
    </xf>
    <xf numFmtId="166" fontId="4" fillId="0" borderId="0" xfId="2" applyNumberFormat="1" applyFont="1" applyProtection="1">
      <protection hidden="1"/>
    </xf>
    <xf numFmtId="166" fontId="4" fillId="0" borderId="0" xfId="2" applyNumberFormat="1" applyFont="1" applyAlignment="1" applyProtection="1">
      <alignment horizontal="center" vertical="center"/>
      <protection hidden="1"/>
    </xf>
    <xf numFmtId="166" fontId="4" fillId="0" borderId="5" xfId="2" applyNumberFormat="1" applyFont="1" applyBorder="1" applyAlignment="1" applyProtection="1">
      <alignment horizontal="center" vertical="center"/>
      <protection hidden="1"/>
    </xf>
    <xf numFmtId="166" fontId="4" fillId="0" borderId="8" xfId="2" applyNumberFormat="1" applyFont="1" applyBorder="1" applyAlignment="1" applyProtection="1">
      <alignment horizontal="center" vertical="center"/>
      <protection hidden="1"/>
    </xf>
    <xf numFmtId="166" fontId="4" fillId="0" borderId="8" xfId="2" applyNumberFormat="1" applyFont="1" applyFill="1" applyBorder="1" applyAlignment="1" applyProtection="1">
      <alignment horizontal="center" vertical="center"/>
      <protection hidden="1"/>
    </xf>
    <xf numFmtId="166" fontId="4" fillId="0" borderId="10" xfId="2" applyNumberFormat="1" applyFont="1" applyBorder="1" applyAlignment="1" applyProtection="1">
      <alignment horizontal="center" vertical="center"/>
      <protection hidden="1"/>
    </xf>
    <xf numFmtId="167" fontId="4" fillId="0" borderId="0" xfId="2" applyNumberFormat="1" applyFont="1" applyProtection="1">
      <protection hidden="1"/>
    </xf>
    <xf numFmtId="168" fontId="3" fillId="2" borderId="14" xfId="0" applyNumberFormat="1" applyFont="1" applyFill="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42" fontId="6" fillId="0" borderId="15" xfId="2" applyFont="1" applyBorder="1" applyAlignment="1" applyProtection="1">
      <alignment horizontal="center" vertical="center" wrapText="1"/>
      <protection hidden="1"/>
    </xf>
    <xf numFmtId="42" fontId="5" fillId="2" borderId="3" xfId="2" applyFont="1" applyFill="1" applyBorder="1" applyAlignment="1" applyProtection="1">
      <alignment horizontal="center" vertical="center" wrapText="1"/>
      <protection hidden="1"/>
    </xf>
    <xf numFmtId="165" fontId="6" fillId="0" borderId="15" xfId="2" applyNumberFormat="1" applyFont="1" applyBorder="1" applyAlignment="1" applyProtection="1">
      <alignment horizontal="center" vertical="center" wrapText="1"/>
      <protection hidden="1"/>
    </xf>
    <xf numFmtId="42" fontId="5" fillId="2" borderId="14" xfId="2" applyFont="1" applyFill="1" applyBorder="1" applyAlignment="1" applyProtection="1">
      <alignment horizontal="center" vertical="center" wrapText="1"/>
      <protection hidden="1"/>
    </xf>
    <xf numFmtId="42" fontId="5" fillId="2" borderId="17" xfId="2" applyFont="1" applyFill="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center" vertical="center" wrapText="1"/>
      <protection hidden="1"/>
    </xf>
    <xf numFmtId="0" fontId="4" fillId="0" borderId="0" xfId="0" applyFont="1" applyBorder="1" applyAlignment="1" applyProtection="1">
      <alignment horizontal="left" vertical="center" wrapText="1"/>
      <protection hidden="1"/>
    </xf>
    <xf numFmtId="41" fontId="4" fillId="0" borderId="0" xfId="1"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41" fontId="4" fillId="0" borderId="0" xfId="1" applyFont="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41" fontId="3" fillId="2" borderId="3" xfId="1" applyFont="1" applyFill="1" applyBorder="1" applyAlignment="1" applyProtection="1">
      <alignment horizontal="center" vertical="center" wrapText="1"/>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5" xfId="0" applyFont="1" applyBorder="1" applyAlignment="1" applyProtection="1">
      <alignment horizontal="center" vertical="center"/>
    </xf>
    <xf numFmtId="42" fontId="4" fillId="0" borderId="6" xfId="2"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8" xfId="0" applyFont="1" applyBorder="1" applyAlignment="1" applyProtection="1">
      <alignment horizontal="left" vertical="center" wrapText="1"/>
    </xf>
    <xf numFmtId="0" fontId="4" fillId="0" borderId="8"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8" xfId="0" applyFont="1" applyBorder="1" applyAlignment="1" applyProtection="1">
      <alignment horizontal="left" vertical="center" wrapText="1"/>
    </xf>
    <xf numFmtId="0" fontId="8" fillId="0" borderId="8" xfId="0" applyFont="1" applyBorder="1" applyAlignment="1" applyProtection="1">
      <alignment horizontal="center" vertical="center"/>
    </xf>
    <xf numFmtId="42" fontId="8" fillId="0" borderId="9" xfId="2" applyFont="1" applyFill="1" applyBorder="1" applyAlignment="1" applyProtection="1">
      <alignment horizontal="center" vertical="center"/>
    </xf>
    <xf numFmtId="0" fontId="8" fillId="0" borderId="7" xfId="0" applyFont="1" applyBorder="1" applyAlignment="1" applyProtection="1">
      <alignment horizontal="center" vertical="center"/>
    </xf>
    <xf numFmtId="42" fontId="4" fillId="0" borderId="9" xfId="2" applyFont="1" applyBorder="1" applyAlignment="1" applyProtection="1">
      <alignment horizontal="center" vertical="center"/>
    </xf>
    <xf numFmtId="0" fontId="4" fillId="0" borderId="10" xfId="0" applyFont="1" applyBorder="1" applyAlignment="1" applyProtection="1">
      <alignment horizontal="center" vertical="center" wrapText="1"/>
    </xf>
    <xf numFmtId="0" fontId="4" fillId="0" borderId="10" xfId="0" applyFont="1" applyBorder="1" applyAlignment="1" applyProtection="1">
      <alignment horizontal="left" vertical="center" wrapText="1"/>
    </xf>
    <xf numFmtId="0" fontId="4" fillId="0" borderId="10" xfId="0" applyFont="1" applyBorder="1" applyAlignment="1" applyProtection="1">
      <alignment horizontal="center" vertical="center"/>
    </xf>
    <xf numFmtId="164" fontId="3" fillId="2" borderId="14" xfId="0" applyNumberFormat="1" applyFont="1" applyFill="1" applyBorder="1" applyAlignment="1" applyProtection="1">
      <alignment horizontal="center" vertical="center" wrapText="1"/>
    </xf>
    <xf numFmtId="42" fontId="4" fillId="0" borderId="9" xfId="2"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left" vertical="center" wrapText="1"/>
    </xf>
    <xf numFmtId="0" fontId="6" fillId="0" borderId="15" xfId="0" applyFont="1" applyBorder="1" applyAlignment="1" applyProtection="1">
      <alignment horizontal="center" vertical="center" wrapText="1"/>
    </xf>
    <xf numFmtId="0" fontId="6" fillId="0" borderId="15" xfId="0" applyFont="1" applyBorder="1" applyAlignment="1" applyProtection="1">
      <alignment horizontal="left" vertical="center" wrapText="1"/>
    </xf>
    <xf numFmtId="42" fontId="6" fillId="0" borderId="15" xfId="2" applyFont="1" applyBorder="1" applyAlignment="1" applyProtection="1">
      <alignment horizontal="center" vertical="center" wrapText="1"/>
    </xf>
    <xf numFmtId="42" fontId="5" fillId="2" borderId="3" xfId="2"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41" fontId="6" fillId="0" borderId="15" xfId="1" applyFont="1" applyBorder="1" applyAlignment="1" applyProtection="1">
      <alignment horizontal="center" vertical="center" wrapText="1"/>
    </xf>
    <xf numFmtId="42" fontId="5" fillId="2" borderId="14" xfId="2" applyFont="1" applyFill="1" applyBorder="1" applyAlignment="1" applyProtection="1">
      <alignment horizontal="center" vertical="center" wrapText="1"/>
    </xf>
    <xf numFmtId="41" fontId="4" fillId="0" borderId="0" xfId="1" applyFont="1" applyAlignment="1" applyProtection="1">
      <alignment horizontal="center" vertical="center" wrapText="1"/>
    </xf>
    <xf numFmtId="41" fontId="4" fillId="0" borderId="0" xfId="1" applyFont="1" applyAlignment="1" applyProtection="1">
      <alignment horizontal="left"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left" vertical="center" wrapText="1"/>
    </xf>
    <xf numFmtId="42" fontId="4" fillId="4" borderId="5" xfId="2" applyFont="1" applyFill="1" applyBorder="1" applyAlignment="1" applyProtection="1">
      <alignment horizontal="center" vertical="center"/>
      <protection locked="0"/>
    </xf>
    <xf numFmtId="42" fontId="4" fillId="4" borderId="8" xfId="2" applyFont="1" applyFill="1" applyBorder="1" applyAlignment="1" applyProtection="1">
      <alignment horizontal="center" vertical="center"/>
      <protection locked="0"/>
    </xf>
    <xf numFmtId="42" fontId="8" fillId="4" borderId="8" xfId="2" applyFont="1" applyFill="1" applyBorder="1" applyAlignment="1" applyProtection="1">
      <alignment horizontal="center" vertical="center"/>
      <protection locked="0"/>
    </xf>
    <xf numFmtId="42" fontId="4" fillId="4" borderId="10" xfId="2" applyFont="1" applyFill="1" applyBorder="1" applyAlignment="1" applyProtection="1">
      <alignment horizontal="center" vertical="center"/>
      <protection locked="0"/>
    </xf>
    <xf numFmtId="42" fontId="6" fillId="4" borderId="15" xfId="2" applyNumberFormat="1" applyFont="1" applyFill="1" applyBorder="1" applyAlignment="1" applyProtection="1">
      <alignment horizontal="center" vertical="center" wrapText="1"/>
      <protection locked="0"/>
    </xf>
    <xf numFmtId="42" fontId="6" fillId="4" borderId="15" xfId="2" applyFont="1" applyFill="1" applyBorder="1" applyAlignment="1" applyProtection="1">
      <alignment horizontal="center" vertical="center" wrapText="1"/>
      <protection locked="0"/>
    </xf>
    <xf numFmtId="42" fontId="5" fillId="4" borderId="17" xfId="2" applyFont="1" applyFill="1" applyBorder="1" applyAlignment="1" applyProtection="1">
      <alignment horizontal="center" vertical="center" wrapText="1"/>
      <protection locked="0"/>
    </xf>
    <xf numFmtId="42" fontId="12" fillId="2" borderId="17" xfId="2" applyFont="1" applyFill="1" applyBorder="1" applyAlignment="1" applyProtection="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9" fillId="3" borderId="18" xfId="0" applyFont="1" applyFill="1" applyBorder="1" applyAlignment="1" applyProtection="1">
      <alignment horizontal="justify" vertical="top" wrapText="1"/>
    </xf>
    <xf numFmtId="0" fontId="9" fillId="3" borderId="19" xfId="0" applyFont="1" applyFill="1" applyBorder="1" applyAlignment="1" applyProtection="1">
      <alignment horizontal="justify" vertical="top" wrapText="1"/>
    </xf>
    <xf numFmtId="0" fontId="9" fillId="3" borderId="20" xfId="0" applyFont="1" applyFill="1" applyBorder="1" applyAlignment="1" applyProtection="1">
      <alignment horizontal="justify" vertical="top" wrapText="1"/>
    </xf>
    <xf numFmtId="0" fontId="9" fillId="3" borderId="23" xfId="0" applyFont="1" applyFill="1" applyBorder="1" applyAlignment="1" applyProtection="1">
      <alignment horizontal="justify" vertical="top" wrapText="1"/>
    </xf>
    <xf numFmtId="0" fontId="9" fillId="3" borderId="0" xfId="0" applyFont="1" applyFill="1" applyBorder="1" applyAlignment="1" applyProtection="1">
      <alignment horizontal="justify" vertical="top" wrapText="1"/>
    </xf>
    <xf numFmtId="0" fontId="9" fillId="3" borderId="24" xfId="0" applyFont="1" applyFill="1" applyBorder="1" applyAlignment="1" applyProtection="1">
      <alignment horizontal="justify" vertical="top" wrapText="1"/>
    </xf>
    <xf numFmtId="0" fontId="9" fillId="3" borderId="21" xfId="0" applyFont="1" applyFill="1" applyBorder="1" applyAlignment="1" applyProtection="1">
      <alignment horizontal="justify" vertical="top" wrapText="1"/>
    </xf>
    <xf numFmtId="0" fontId="9" fillId="3" borderId="22" xfId="0" applyFont="1" applyFill="1" applyBorder="1" applyAlignment="1" applyProtection="1">
      <alignment horizontal="justify" vertical="top" wrapText="1"/>
    </xf>
    <xf numFmtId="0" fontId="9" fillId="3" borderId="17" xfId="0" applyFont="1" applyFill="1" applyBorder="1" applyAlignment="1" applyProtection="1">
      <alignment horizontal="justify" vertical="top" wrapText="1"/>
    </xf>
    <xf numFmtId="42" fontId="5" fillId="2" borderId="11" xfId="2" applyFont="1" applyFill="1" applyBorder="1" applyAlignment="1" applyProtection="1">
      <alignment horizontal="center" vertical="center" wrapText="1"/>
    </xf>
    <xf numFmtId="42" fontId="5" fillId="2" borderId="12" xfId="2" applyFont="1" applyFill="1" applyBorder="1" applyAlignment="1" applyProtection="1">
      <alignment horizontal="center" vertical="center" wrapText="1"/>
    </xf>
    <xf numFmtId="42" fontId="5" fillId="2" borderId="16" xfId="2" applyFont="1" applyFill="1" applyBorder="1" applyAlignment="1" applyProtection="1">
      <alignment horizontal="center" vertical="center" wrapText="1"/>
    </xf>
    <xf numFmtId="42" fontId="12" fillId="2" borderId="11" xfId="2" applyFont="1" applyFill="1" applyBorder="1" applyAlignment="1" applyProtection="1">
      <alignment horizontal="center" vertical="center" wrapText="1"/>
    </xf>
    <xf numFmtId="42" fontId="12" fillId="2" borderId="12" xfId="2" applyFont="1" applyFill="1" applyBorder="1" applyAlignment="1" applyProtection="1">
      <alignment horizontal="center" vertical="center" wrapText="1"/>
    </xf>
    <xf numFmtId="42" fontId="12" fillId="2" borderId="16" xfId="2"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42" fontId="5" fillId="2" borderId="13" xfId="2" applyFont="1" applyFill="1" applyBorder="1" applyAlignment="1" applyProtection="1">
      <alignment horizontal="center" vertical="center" wrapText="1"/>
    </xf>
  </cellXfs>
  <cellStyles count="3">
    <cellStyle name="Millares [0]" xfId="1"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320040</xdr:colOff>
      <xdr:row>0</xdr:row>
      <xdr:rowOff>15240</xdr:rowOff>
    </xdr:from>
    <xdr:to>
      <xdr:col>7</xdr:col>
      <xdr:colOff>0</xdr:colOff>
      <xdr:row>1</xdr:row>
      <xdr:rowOff>175260</xdr:rowOff>
    </xdr:to>
    <xdr:pic>
      <xdr:nvPicPr>
        <xdr:cNvPr id="2" name="Imagen 1">
          <a:extLst>
            <a:ext uri="{FF2B5EF4-FFF2-40B4-BE49-F238E27FC236}">
              <a16:creationId xmlns:a16="http://schemas.microsoft.com/office/drawing/2014/main" id="{570A6BCD-4E91-46EE-BD38-56951F1E65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1800" y="15240"/>
          <a:ext cx="2761045" cy="33528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0B75-F2CC-4B8B-BCC0-2339252BE044}">
  <dimension ref="A1:K142"/>
  <sheetViews>
    <sheetView tabSelected="1" topLeftCell="A51" zoomScaleNormal="100" workbookViewId="0">
      <selection activeCell="F89" sqref="F89"/>
    </sheetView>
  </sheetViews>
  <sheetFormatPr baseColWidth="10" defaultColWidth="0" defaultRowHeight="13.8" zeroHeight="1" x14ac:dyDescent="0.3"/>
  <cols>
    <col min="1" max="1" width="4.77734375" style="2" bestFit="1" customWidth="1"/>
    <col min="2" max="2" width="20.6640625" style="30" bestFit="1" customWidth="1"/>
    <col min="3" max="3" width="35.88671875" style="31" bestFit="1" customWidth="1"/>
    <col min="4" max="4" width="32.88671875" style="30" bestFit="1" customWidth="1"/>
    <col min="5" max="5" width="11.21875" style="2" bestFit="1" customWidth="1"/>
    <col min="6" max="6" width="13.33203125" style="2" bestFit="1" customWidth="1"/>
    <col min="7" max="7" width="20.33203125" style="29" bestFit="1" customWidth="1"/>
    <col min="8" max="8" width="11.5546875" style="1" hidden="1" customWidth="1"/>
    <col min="9" max="9" width="12.21875" style="1" hidden="1" customWidth="1"/>
    <col min="10" max="10" width="14.5546875" style="12" hidden="1" customWidth="1"/>
    <col min="11" max="11" width="14.5546875" style="1" hidden="1" customWidth="1"/>
    <col min="12" max="16384" width="11.5546875" style="1" hidden="1"/>
  </cols>
  <sheetData>
    <row r="1" spans="1:11" x14ac:dyDescent="0.3">
      <c r="A1" s="127" t="s">
        <v>186</v>
      </c>
      <c r="B1" s="128"/>
      <c r="C1" s="128"/>
      <c r="D1" s="128"/>
      <c r="E1" s="128"/>
      <c r="F1" s="128"/>
      <c r="G1" s="129"/>
    </row>
    <row r="2" spans="1:11" ht="14.4" thickBot="1" x14ac:dyDescent="0.35">
      <c r="A2" s="130"/>
      <c r="B2" s="131"/>
      <c r="C2" s="131"/>
      <c r="D2" s="131"/>
      <c r="E2" s="131"/>
      <c r="F2" s="131"/>
      <c r="G2" s="132"/>
    </row>
    <row r="3" spans="1:11" ht="13.8" customHeight="1" x14ac:dyDescent="0.3">
      <c r="A3" s="118" t="s">
        <v>167</v>
      </c>
      <c r="B3" s="119"/>
      <c r="C3" s="119"/>
      <c r="D3" s="119"/>
      <c r="E3" s="119"/>
      <c r="F3" s="119"/>
      <c r="G3" s="120"/>
    </row>
    <row r="4" spans="1:11" x14ac:dyDescent="0.3">
      <c r="A4" s="121"/>
      <c r="B4" s="122"/>
      <c r="C4" s="122"/>
      <c r="D4" s="122"/>
      <c r="E4" s="122"/>
      <c r="F4" s="122"/>
      <c r="G4" s="123"/>
    </row>
    <row r="5" spans="1:11" x14ac:dyDescent="0.3">
      <c r="A5" s="121"/>
      <c r="B5" s="122"/>
      <c r="C5" s="122"/>
      <c r="D5" s="122"/>
      <c r="E5" s="122"/>
      <c r="F5" s="122"/>
      <c r="G5" s="123"/>
    </row>
    <row r="6" spans="1:11" ht="14.4" thickBot="1" x14ac:dyDescent="0.35">
      <c r="A6" s="124"/>
      <c r="B6" s="125"/>
      <c r="C6" s="125"/>
      <c r="D6" s="125"/>
      <c r="E6" s="125"/>
      <c r="F6" s="125"/>
      <c r="G6" s="126"/>
    </row>
    <row r="7" spans="1:11" ht="14.4" thickBot="1" x14ac:dyDescent="0.35">
      <c r="A7" s="32"/>
      <c r="B7" s="33"/>
      <c r="C7" s="34"/>
      <c r="D7" s="33"/>
      <c r="E7" s="32"/>
      <c r="F7" s="32"/>
      <c r="G7" s="35"/>
    </row>
    <row r="8" spans="1:11" ht="14.4" thickBot="1" x14ac:dyDescent="0.35">
      <c r="A8" s="133" t="s">
        <v>187</v>
      </c>
      <c r="B8" s="134"/>
      <c r="C8" s="134"/>
      <c r="D8" s="134"/>
      <c r="E8" s="134"/>
      <c r="F8" s="134"/>
      <c r="G8" s="135"/>
    </row>
    <row r="9" spans="1:11" s="2" customFormat="1" ht="42" thickBot="1" x14ac:dyDescent="0.35">
      <c r="A9" s="36" t="s">
        <v>188</v>
      </c>
      <c r="B9" s="37" t="s">
        <v>0</v>
      </c>
      <c r="C9" s="37" t="s">
        <v>151</v>
      </c>
      <c r="D9" s="37" t="s">
        <v>1</v>
      </c>
      <c r="E9" s="37" t="s">
        <v>2</v>
      </c>
      <c r="F9" s="37" t="s">
        <v>168</v>
      </c>
      <c r="G9" s="38" t="s">
        <v>3</v>
      </c>
      <c r="J9" s="13"/>
    </row>
    <row r="10" spans="1:11" ht="55.2" x14ac:dyDescent="0.3">
      <c r="A10" s="39">
        <v>1</v>
      </c>
      <c r="B10" s="40" t="s">
        <v>4</v>
      </c>
      <c r="C10" s="41" t="s">
        <v>5</v>
      </c>
      <c r="D10" s="40" t="s">
        <v>6</v>
      </c>
      <c r="E10" s="42">
        <v>4</v>
      </c>
      <c r="F10" s="75">
        <v>0</v>
      </c>
      <c r="G10" s="43">
        <f>+F10*E10*12</f>
        <v>0</v>
      </c>
      <c r="I10" s="3">
        <v>4</v>
      </c>
      <c r="J10" s="14">
        <v>16128</v>
      </c>
      <c r="K10" s="4">
        <f>+J10*I10*12</f>
        <v>774144</v>
      </c>
    </row>
    <row r="11" spans="1:11" ht="96.6" x14ac:dyDescent="0.3">
      <c r="A11" s="44">
        <v>2</v>
      </c>
      <c r="B11" s="45" t="s">
        <v>7</v>
      </c>
      <c r="C11" s="46" t="s">
        <v>8</v>
      </c>
      <c r="D11" s="45" t="s">
        <v>9</v>
      </c>
      <c r="E11" s="47">
        <v>3</v>
      </c>
      <c r="F11" s="76">
        <v>0</v>
      </c>
      <c r="G11" s="43">
        <f t="shared" ref="G11:G53" si="0">+F11*E11*12</f>
        <v>0</v>
      </c>
      <c r="I11" s="5">
        <v>3</v>
      </c>
      <c r="J11" s="15">
        <v>8289</v>
      </c>
      <c r="K11" s="4">
        <f t="shared" ref="K11:K53" si="1">+J11*I11*12</f>
        <v>298404</v>
      </c>
    </row>
    <row r="12" spans="1:11" ht="138" x14ac:dyDescent="0.3">
      <c r="A12" s="39">
        <v>3</v>
      </c>
      <c r="B12" s="45" t="s">
        <v>10</v>
      </c>
      <c r="C12" s="46" t="s">
        <v>11</v>
      </c>
      <c r="D12" s="45" t="s">
        <v>12</v>
      </c>
      <c r="E12" s="47">
        <v>0</v>
      </c>
      <c r="F12" s="76">
        <v>0</v>
      </c>
      <c r="G12" s="43">
        <f t="shared" si="0"/>
        <v>0</v>
      </c>
      <c r="I12" s="5">
        <v>0</v>
      </c>
      <c r="J12" s="15">
        <v>8995</v>
      </c>
      <c r="K12" s="4">
        <f t="shared" si="1"/>
        <v>0</v>
      </c>
    </row>
    <row r="13" spans="1:11" ht="69" x14ac:dyDescent="0.3">
      <c r="A13" s="44">
        <v>4</v>
      </c>
      <c r="B13" s="45" t="s">
        <v>13</v>
      </c>
      <c r="C13" s="46" t="s">
        <v>14</v>
      </c>
      <c r="D13" s="45" t="s">
        <v>15</v>
      </c>
      <c r="E13" s="47">
        <v>3</v>
      </c>
      <c r="F13" s="76">
        <v>0</v>
      </c>
      <c r="G13" s="43">
        <f t="shared" si="0"/>
        <v>0</v>
      </c>
      <c r="I13" s="5">
        <v>3</v>
      </c>
      <c r="J13" s="15">
        <v>5753</v>
      </c>
      <c r="K13" s="4">
        <f t="shared" si="1"/>
        <v>207108</v>
      </c>
    </row>
    <row r="14" spans="1:11" ht="69" x14ac:dyDescent="0.3">
      <c r="A14" s="39">
        <v>5</v>
      </c>
      <c r="B14" s="45" t="s">
        <v>16</v>
      </c>
      <c r="C14" s="46" t="s">
        <v>14</v>
      </c>
      <c r="D14" s="45" t="s">
        <v>17</v>
      </c>
      <c r="E14" s="47">
        <v>5</v>
      </c>
      <c r="F14" s="76">
        <v>0</v>
      </c>
      <c r="G14" s="43">
        <f t="shared" si="0"/>
        <v>0</v>
      </c>
      <c r="I14" s="5">
        <v>5</v>
      </c>
      <c r="J14" s="15">
        <v>1814</v>
      </c>
      <c r="K14" s="4">
        <f t="shared" si="1"/>
        <v>108840</v>
      </c>
    </row>
    <row r="15" spans="1:11" ht="41.4" x14ac:dyDescent="0.3">
      <c r="A15" s="44">
        <v>6</v>
      </c>
      <c r="B15" s="45" t="s">
        <v>18</v>
      </c>
      <c r="C15" s="46" t="s">
        <v>19</v>
      </c>
      <c r="D15" s="45" t="s">
        <v>20</v>
      </c>
      <c r="E15" s="47">
        <v>1</v>
      </c>
      <c r="F15" s="76">
        <v>0</v>
      </c>
      <c r="G15" s="43">
        <f t="shared" si="0"/>
        <v>0</v>
      </c>
      <c r="I15" s="5">
        <v>1</v>
      </c>
      <c r="J15" s="15">
        <v>17010</v>
      </c>
      <c r="K15" s="4">
        <f t="shared" si="1"/>
        <v>204120</v>
      </c>
    </row>
    <row r="16" spans="1:11" ht="69" x14ac:dyDescent="0.3">
      <c r="A16" s="39">
        <v>7</v>
      </c>
      <c r="B16" s="45" t="s">
        <v>21</v>
      </c>
      <c r="C16" s="46" t="s">
        <v>22</v>
      </c>
      <c r="D16" s="45" t="s">
        <v>23</v>
      </c>
      <c r="E16" s="47">
        <v>7</v>
      </c>
      <c r="F16" s="76">
        <v>0</v>
      </c>
      <c r="G16" s="43">
        <f t="shared" si="0"/>
        <v>0</v>
      </c>
      <c r="I16" s="5">
        <v>7</v>
      </c>
      <c r="J16" s="15">
        <v>4599</v>
      </c>
      <c r="K16" s="4">
        <f t="shared" si="1"/>
        <v>386316</v>
      </c>
    </row>
    <row r="17" spans="1:11" ht="193.2" x14ac:dyDescent="0.3">
      <c r="A17" s="44">
        <v>8</v>
      </c>
      <c r="B17" s="45" t="s">
        <v>24</v>
      </c>
      <c r="C17" s="46" t="s">
        <v>25</v>
      </c>
      <c r="D17" s="45" t="s">
        <v>9</v>
      </c>
      <c r="E17" s="47">
        <v>2</v>
      </c>
      <c r="F17" s="76">
        <v>0</v>
      </c>
      <c r="G17" s="43">
        <f t="shared" si="0"/>
        <v>0</v>
      </c>
      <c r="I17" s="5">
        <v>2</v>
      </c>
      <c r="J17" s="15">
        <v>5917</v>
      </c>
      <c r="K17" s="4">
        <f t="shared" si="1"/>
        <v>142008</v>
      </c>
    </row>
    <row r="18" spans="1:11" ht="82.8" x14ac:dyDescent="0.3">
      <c r="A18" s="39">
        <v>9</v>
      </c>
      <c r="B18" s="45" t="s">
        <v>26</v>
      </c>
      <c r="C18" s="46" t="s">
        <v>27</v>
      </c>
      <c r="D18" s="45" t="s">
        <v>28</v>
      </c>
      <c r="E18" s="47">
        <v>5</v>
      </c>
      <c r="F18" s="76">
        <v>0</v>
      </c>
      <c r="G18" s="43">
        <f t="shared" si="0"/>
        <v>0</v>
      </c>
      <c r="I18" s="5">
        <v>5</v>
      </c>
      <c r="J18" s="15">
        <v>1814</v>
      </c>
      <c r="K18" s="4">
        <f t="shared" si="1"/>
        <v>108840</v>
      </c>
    </row>
    <row r="19" spans="1:11" ht="82.8" x14ac:dyDescent="0.3">
      <c r="A19" s="44">
        <v>10</v>
      </c>
      <c r="B19" s="45" t="s">
        <v>29</v>
      </c>
      <c r="C19" s="46" t="s">
        <v>30</v>
      </c>
      <c r="D19" s="45" t="s">
        <v>28</v>
      </c>
      <c r="E19" s="47">
        <v>7</v>
      </c>
      <c r="F19" s="76">
        <v>0</v>
      </c>
      <c r="G19" s="43">
        <f t="shared" si="0"/>
        <v>0</v>
      </c>
      <c r="I19" s="5">
        <v>7</v>
      </c>
      <c r="J19" s="15">
        <v>1765</v>
      </c>
      <c r="K19" s="4">
        <f t="shared" si="1"/>
        <v>148260</v>
      </c>
    </row>
    <row r="20" spans="1:11" ht="69" x14ac:dyDescent="0.3">
      <c r="A20" s="39">
        <v>11</v>
      </c>
      <c r="B20" s="45" t="s">
        <v>31</v>
      </c>
      <c r="C20" s="46" t="s">
        <v>32</v>
      </c>
      <c r="D20" s="45" t="s">
        <v>28</v>
      </c>
      <c r="E20" s="47">
        <v>3</v>
      </c>
      <c r="F20" s="76">
        <v>0</v>
      </c>
      <c r="G20" s="43">
        <f t="shared" si="0"/>
        <v>0</v>
      </c>
      <c r="I20" s="5">
        <v>3</v>
      </c>
      <c r="J20" s="15">
        <v>1462</v>
      </c>
      <c r="K20" s="4">
        <f t="shared" si="1"/>
        <v>52632</v>
      </c>
    </row>
    <row r="21" spans="1:11" ht="69" x14ac:dyDescent="0.3">
      <c r="A21" s="44">
        <v>12</v>
      </c>
      <c r="B21" s="45" t="s">
        <v>33</v>
      </c>
      <c r="C21" s="46" t="s">
        <v>34</v>
      </c>
      <c r="D21" s="45" t="s">
        <v>28</v>
      </c>
      <c r="E21" s="47">
        <v>1</v>
      </c>
      <c r="F21" s="76">
        <v>0</v>
      </c>
      <c r="G21" s="43">
        <f t="shared" si="0"/>
        <v>0</v>
      </c>
      <c r="I21" s="5">
        <v>1</v>
      </c>
      <c r="J21" s="15">
        <v>619</v>
      </c>
      <c r="K21" s="4">
        <f t="shared" si="1"/>
        <v>7428</v>
      </c>
    </row>
    <row r="22" spans="1:11" ht="69" x14ac:dyDescent="0.3">
      <c r="A22" s="39">
        <v>13</v>
      </c>
      <c r="B22" s="45" t="s">
        <v>35</v>
      </c>
      <c r="C22" s="46" t="s">
        <v>36</v>
      </c>
      <c r="D22" s="45" t="s">
        <v>28</v>
      </c>
      <c r="E22" s="47">
        <v>8</v>
      </c>
      <c r="F22" s="76">
        <v>0</v>
      </c>
      <c r="G22" s="43">
        <f t="shared" si="0"/>
        <v>0</v>
      </c>
      <c r="I22" s="5">
        <v>8</v>
      </c>
      <c r="J22" s="15">
        <v>1672</v>
      </c>
      <c r="K22" s="4">
        <f t="shared" si="1"/>
        <v>160512</v>
      </c>
    </row>
    <row r="23" spans="1:11" ht="151.80000000000001" x14ac:dyDescent="0.3">
      <c r="A23" s="44">
        <v>14</v>
      </c>
      <c r="B23" s="45" t="s">
        <v>37</v>
      </c>
      <c r="C23" s="46" t="s">
        <v>38</v>
      </c>
      <c r="D23" s="45" t="s">
        <v>17</v>
      </c>
      <c r="E23" s="47">
        <v>46</v>
      </c>
      <c r="F23" s="76">
        <v>0</v>
      </c>
      <c r="G23" s="43">
        <f t="shared" si="0"/>
        <v>0</v>
      </c>
      <c r="I23" s="5">
        <v>46</v>
      </c>
      <c r="J23" s="15">
        <v>12070</v>
      </c>
      <c r="K23" s="4">
        <f t="shared" si="1"/>
        <v>6662640</v>
      </c>
    </row>
    <row r="24" spans="1:11" ht="55.2" x14ac:dyDescent="0.3">
      <c r="A24" s="39">
        <v>15</v>
      </c>
      <c r="B24" s="45" t="s">
        <v>39</v>
      </c>
      <c r="C24" s="46" t="s">
        <v>40</v>
      </c>
      <c r="D24" s="45" t="s">
        <v>41</v>
      </c>
      <c r="E24" s="47">
        <v>3</v>
      </c>
      <c r="F24" s="76">
        <v>0</v>
      </c>
      <c r="G24" s="43">
        <f t="shared" si="0"/>
        <v>0</v>
      </c>
      <c r="I24" s="5">
        <v>3</v>
      </c>
      <c r="J24" s="15">
        <v>12858</v>
      </c>
      <c r="K24" s="4">
        <f t="shared" si="1"/>
        <v>462888</v>
      </c>
    </row>
    <row r="25" spans="1:11" ht="179.4" x14ac:dyDescent="0.3">
      <c r="A25" s="44">
        <v>16</v>
      </c>
      <c r="B25" s="45" t="s">
        <v>42</v>
      </c>
      <c r="C25" s="46" t="s">
        <v>43</v>
      </c>
      <c r="D25" s="45" t="s">
        <v>6</v>
      </c>
      <c r="E25" s="47">
        <v>2</v>
      </c>
      <c r="F25" s="76">
        <v>0</v>
      </c>
      <c r="G25" s="43">
        <f t="shared" si="0"/>
        <v>0</v>
      </c>
      <c r="I25" s="5">
        <v>2</v>
      </c>
      <c r="J25" s="15">
        <v>8273</v>
      </c>
      <c r="K25" s="4">
        <f t="shared" si="1"/>
        <v>198552</v>
      </c>
    </row>
    <row r="26" spans="1:11" ht="124.2" x14ac:dyDescent="0.3">
      <c r="A26" s="39">
        <v>17</v>
      </c>
      <c r="B26" s="45" t="s">
        <v>44</v>
      </c>
      <c r="C26" s="46" t="s">
        <v>45</v>
      </c>
      <c r="D26" s="45" t="s">
        <v>46</v>
      </c>
      <c r="E26" s="47">
        <v>2</v>
      </c>
      <c r="F26" s="76">
        <v>0</v>
      </c>
      <c r="G26" s="43">
        <f t="shared" si="0"/>
        <v>0</v>
      </c>
      <c r="I26" s="5">
        <v>2</v>
      </c>
      <c r="J26" s="15">
        <v>4774</v>
      </c>
      <c r="K26" s="4">
        <f t="shared" si="1"/>
        <v>114576</v>
      </c>
    </row>
    <row r="27" spans="1:11" ht="69" x14ac:dyDescent="0.3">
      <c r="A27" s="44">
        <v>18</v>
      </c>
      <c r="B27" s="45" t="s">
        <v>47</v>
      </c>
      <c r="C27" s="46" t="s">
        <v>48</v>
      </c>
      <c r="D27" s="45" t="s">
        <v>49</v>
      </c>
      <c r="E27" s="47">
        <v>2</v>
      </c>
      <c r="F27" s="76">
        <v>0</v>
      </c>
      <c r="G27" s="43">
        <f t="shared" si="0"/>
        <v>0</v>
      </c>
      <c r="I27" s="5">
        <v>2</v>
      </c>
      <c r="J27" s="15">
        <v>18897</v>
      </c>
      <c r="K27" s="4">
        <f t="shared" si="1"/>
        <v>453528</v>
      </c>
    </row>
    <row r="28" spans="1:11" ht="41.4" x14ac:dyDescent="0.3">
      <c r="A28" s="39">
        <v>19</v>
      </c>
      <c r="B28" s="45" t="s">
        <v>50</v>
      </c>
      <c r="C28" s="46" t="s">
        <v>51</v>
      </c>
      <c r="D28" s="45" t="s">
        <v>23</v>
      </c>
      <c r="E28" s="47">
        <v>5</v>
      </c>
      <c r="F28" s="76">
        <v>0</v>
      </c>
      <c r="G28" s="43">
        <f t="shared" si="0"/>
        <v>0</v>
      </c>
      <c r="I28" s="5">
        <v>5</v>
      </c>
      <c r="J28" s="15">
        <v>266</v>
      </c>
      <c r="K28" s="4">
        <f t="shared" si="1"/>
        <v>15960</v>
      </c>
    </row>
    <row r="29" spans="1:11" ht="41.4" x14ac:dyDescent="0.3">
      <c r="A29" s="44">
        <v>20</v>
      </c>
      <c r="B29" s="45" t="s">
        <v>52</v>
      </c>
      <c r="C29" s="46" t="s">
        <v>53</v>
      </c>
      <c r="D29" s="45" t="s">
        <v>23</v>
      </c>
      <c r="E29" s="47">
        <v>3</v>
      </c>
      <c r="F29" s="76">
        <v>0</v>
      </c>
      <c r="G29" s="43">
        <f t="shared" si="0"/>
        <v>0</v>
      </c>
      <c r="I29" s="5">
        <v>3</v>
      </c>
      <c r="J29" s="15">
        <v>2173</v>
      </c>
      <c r="K29" s="4">
        <f t="shared" si="1"/>
        <v>78228</v>
      </c>
    </row>
    <row r="30" spans="1:11" ht="69" x14ac:dyDescent="0.3">
      <c r="A30" s="39">
        <v>21</v>
      </c>
      <c r="B30" s="45" t="s">
        <v>54</v>
      </c>
      <c r="C30" s="46" t="s">
        <v>55</v>
      </c>
      <c r="D30" s="45" t="s">
        <v>56</v>
      </c>
      <c r="E30" s="47">
        <v>4</v>
      </c>
      <c r="F30" s="76">
        <v>0</v>
      </c>
      <c r="G30" s="43">
        <f t="shared" si="0"/>
        <v>0</v>
      </c>
      <c r="I30" s="5">
        <v>4</v>
      </c>
      <c r="J30" s="15">
        <v>26565</v>
      </c>
      <c r="K30" s="4">
        <f t="shared" si="1"/>
        <v>1275120</v>
      </c>
    </row>
    <row r="31" spans="1:11" ht="69" x14ac:dyDescent="0.3">
      <c r="A31" s="44">
        <v>22</v>
      </c>
      <c r="B31" s="45" t="s">
        <v>57</v>
      </c>
      <c r="C31" s="46" t="s">
        <v>58</v>
      </c>
      <c r="D31" s="45" t="s">
        <v>59</v>
      </c>
      <c r="E31" s="47">
        <v>3</v>
      </c>
      <c r="F31" s="76">
        <v>0</v>
      </c>
      <c r="G31" s="43">
        <f t="shared" si="0"/>
        <v>0</v>
      </c>
      <c r="I31" s="5">
        <v>3</v>
      </c>
      <c r="J31" s="15">
        <v>3042</v>
      </c>
      <c r="K31" s="4">
        <f t="shared" si="1"/>
        <v>109512</v>
      </c>
    </row>
    <row r="32" spans="1:11" ht="69" x14ac:dyDescent="0.3">
      <c r="A32" s="39">
        <v>23</v>
      </c>
      <c r="B32" s="45" t="s">
        <v>60</v>
      </c>
      <c r="C32" s="46" t="s">
        <v>61</v>
      </c>
      <c r="D32" s="45" t="s">
        <v>59</v>
      </c>
      <c r="E32" s="47">
        <v>3</v>
      </c>
      <c r="F32" s="76">
        <v>0</v>
      </c>
      <c r="G32" s="43">
        <f t="shared" si="0"/>
        <v>0</v>
      </c>
      <c r="I32" s="5">
        <v>3</v>
      </c>
      <c r="J32" s="15">
        <v>3058</v>
      </c>
      <c r="K32" s="4">
        <f t="shared" si="1"/>
        <v>110088</v>
      </c>
    </row>
    <row r="33" spans="1:11" ht="69" x14ac:dyDescent="0.3">
      <c r="A33" s="44">
        <v>24</v>
      </c>
      <c r="B33" s="45" t="s">
        <v>62</v>
      </c>
      <c r="C33" s="46" t="s">
        <v>63</v>
      </c>
      <c r="D33" s="45" t="s">
        <v>59</v>
      </c>
      <c r="E33" s="47">
        <v>0</v>
      </c>
      <c r="F33" s="76">
        <v>0</v>
      </c>
      <c r="G33" s="43">
        <f t="shared" si="0"/>
        <v>0</v>
      </c>
      <c r="I33" s="5">
        <v>0</v>
      </c>
      <c r="J33" s="15">
        <v>3500</v>
      </c>
      <c r="K33" s="4">
        <f t="shared" si="1"/>
        <v>0</v>
      </c>
    </row>
    <row r="34" spans="1:11" ht="55.2" x14ac:dyDescent="0.3">
      <c r="A34" s="39">
        <v>25</v>
      </c>
      <c r="B34" s="45" t="s">
        <v>64</v>
      </c>
      <c r="C34" s="46" t="s">
        <v>189</v>
      </c>
      <c r="D34" s="45" t="s">
        <v>65</v>
      </c>
      <c r="E34" s="47">
        <v>10</v>
      </c>
      <c r="F34" s="76">
        <v>0</v>
      </c>
      <c r="G34" s="43">
        <f t="shared" si="0"/>
        <v>0</v>
      </c>
      <c r="I34" s="5">
        <v>10</v>
      </c>
      <c r="J34" s="15">
        <v>1455</v>
      </c>
      <c r="K34" s="4">
        <f t="shared" si="1"/>
        <v>174600</v>
      </c>
    </row>
    <row r="35" spans="1:11" ht="41.4" x14ac:dyDescent="0.3">
      <c r="A35" s="44">
        <v>26</v>
      </c>
      <c r="B35" s="45" t="s">
        <v>66</v>
      </c>
      <c r="C35" s="46" t="s">
        <v>67</v>
      </c>
      <c r="D35" s="45" t="s">
        <v>68</v>
      </c>
      <c r="E35" s="47">
        <v>20</v>
      </c>
      <c r="F35" s="76">
        <v>0</v>
      </c>
      <c r="G35" s="43">
        <f t="shared" si="0"/>
        <v>0</v>
      </c>
      <c r="I35" s="5">
        <v>20</v>
      </c>
      <c r="J35" s="15">
        <v>7473</v>
      </c>
      <c r="K35" s="4">
        <f t="shared" si="1"/>
        <v>1793520</v>
      </c>
    </row>
    <row r="36" spans="1:11" ht="82.8" x14ac:dyDescent="0.3">
      <c r="A36" s="39">
        <v>27</v>
      </c>
      <c r="B36" s="45" t="s">
        <v>69</v>
      </c>
      <c r="C36" s="46" t="s">
        <v>70</v>
      </c>
      <c r="D36" s="45" t="s">
        <v>6</v>
      </c>
      <c r="E36" s="47">
        <v>3</v>
      </c>
      <c r="F36" s="76">
        <v>0</v>
      </c>
      <c r="G36" s="43">
        <f t="shared" si="0"/>
        <v>0</v>
      </c>
      <c r="I36" s="5">
        <v>3</v>
      </c>
      <c r="J36" s="15">
        <v>9279</v>
      </c>
      <c r="K36" s="4">
        <f t="shared" si="1"/>
        <v>334044</v>
      </c>
    </row>
    <row r="37" spans="1:11" ht="124.2" x14ac:dyDescent="0.3">
      <c r="A37" s="44">
        <v>28</v>
      </c>
      <c r="B37" s="45" t="s">
        <v>71</v>
      </c>
      <c r="C37" s="46" t="s">
        <v>72</v>
      </c>
      <c r="D37" s="45" t="s">
        <v>73</v>
      </c>
      <c r="E37" s="47">
        <v>3</v>
      </c>
      <c r="F37" s="76">
        <v>0</v>
      </c>
      <c r="G37" s="43">
        <f t="shared" si="0"/>
        <v>0</v>
      </c>
      <c r="I37" s="5">
        <v>3</v>
      </c>
      <c r="J37" s="15">
        <v>6844</v>
      </c>
      <c r="K37" s="4">
        <f t="shared" si="1"/>
        <v>246384</v>
      </c>
    </row>
    <row r="38" spans="1:11" ht="55.2" x14ac:dyDescent="0.3">
      <c r="A38" s="39">
        <v>29</v>
      </c>
      <c r="B38" s="45" t="s">
        <v>74</v>
      </c>
      <c r="C38" s="46" t="s">
        <v>75</v>
      </c>
      <c r="D38" s="45" t="s">
        <v>23</v>
      </c>
      <c r="E38" s="47">
        <v>6</v>
      </c>
      <c r="F38" s="76">
        <v>0</v>
      </c>
      <c r="G38" s="43">
        <f t="shared" si="0"/>
        <v>0</v>
      </c>
      <c r="I38" s="5">
        <v>6</v>
      </c>
      <c r="J38" s="15">
        <v>2527</v>
      </c>
      <c r="K38" s="4">
        <f t="shared" si="1"/>
        <v>181944</v>
      </c>
    </row>
    <row r="39" spans="1:11" ht="151.80000000000001" x14ac:dyDescent="0.3">
      <c r="A39" s="44">
        <v>30</v>
      </c>
      <c r="B39" s="45" t="s">
        <v>76</v>
      </c>
      <c r="C39" s="46" t="s">
        <v>77</v>
      </c>
      <c r="D39" s="45" t="s">
        <v>6</v>
      </c>
      <c r="E39" s="47">
        <v>2</v>
      </c>
      <c r="F39" s="76">
        <v>0</v>
      </c>
      <c r="G39" s="43">
        <f t="shared" si="0"/>
        <v>0</v>
      </c>
      <c r="I39" s="5">
        <v>2</v>
      </c>
      <c r="J39" s="15">
        <v>9170</v>
      </c>
      <c r="K39" s="4">
        <f t="shared" si="1"/>
        <v>220080</v>
      </c>
    </row>
    <row r="40" spans="1:11" ht="138" x14ac:dyDescent="0.3">
      <c r="A40" s="39">
        <v>31</v>
      </c>
      <c r="B40" s="45" t="s">
        <v>78</v>
      </c>
      <c r="C40" s="46" t="s">
        <v>79</v>
      </c>
      <c r="D40" s="45" t="s">
        <v>80</v>
      </c>
      <c r="E40" s="47">
        <v>2</v>
      </c>
      <c r="F40" s="76">
        <v>0</v>
      </c>
      <c r="G40" s="43">
        <f t="shared" si="0"/>
        <v>0</v>
      </c>
      <c r="I40" s="5">
        <v>2</v>
      </c>
      <c r="J40" s="15">
        <v>4534</v>
      </c>
      <c r="K40" s="4">
        <f t="shared" si="1"/>
        <v>108816</v>
      </c>
    </row>
    <row r="41" spans="1:11" ht="151.80000000000001" x14ac:dyDescent="0.3">
      <c r="A41" s="44">
        <v>32</v>
      </c>
      <c r="B41" s="45" t="s">
        <v>81</v>
      </c>
      <c r="C41" s="46" t="s">
        <v>82</v>
      </c>
      <c r="D41" s="45" t="s">
        <v>6</v>
      </c>
      <c r="E41" s="47">
        <v>3</v>
      </c>
      <c r="F41" s="76">
        <v>0</v>
      </c>
      <c r="G41" s="43">
        <f t="shared" si="0"/>
        <v>0</v>
      </c>
      <c r="I41" s="5">
        <v>3</v>
      </c>
      <c r="J41" s="15">
        <v>6275</v>
      </c>
      <c r="K41" s="4">
        <f t="shared" si="1"/>
        <v>225900</v>
      </c>
    </row>
    <row r="42" spans="1:11" ht="124.2" x14ac:dyDescent="0.3">
      <c r="A42" s="39">
        <v>33</v>
      </c>
      <c r="B42" s="45" t="s">
        <v>83</v>
      </c>
      <c r="C42" s="46" t="s">
        <v>84</v>
      </c>
      <c r="D42" s="45" t="s">
        <v>85</v>
      </c>
      <c r="E42" s="47">
        <v>0</v>
      </c>
      <c r="F42" s="76">
        <v>0</v>
      </c>
      <c r="G42" s="43">
        <f t="shared" si="0"/>
        <v>0</v>
      </c>
      <c r="I42" s="5">
        <v>0</v>
      </c>
      <c r="J42" s="15">
        <v>3154</v>
      </c>
      <c r="K42" s="4">
        <f t="shared" si="1"/>
        <v>0</v>
      </c>
    </row>
    <row r="43" spans="1:11" ht="69" x14ac:dyDescent="0.3">
      <c r="A43" s="44">
        <v>34</v>
      </c>
      <c r="B43" s="45" t="s">
        <v>86</v>
      </c>
      <c r="C43" s="46" t="s">
        <v>190</v>
      </c>
      <c r="D43" s="45" t="s">
        <v>87</v>
      </c>
      <c r="E43" s="47">
        <v>2</v>
      </c>
      <c r="F43" s="76">
        <v>0</v>
      </c>
      <c r="G43" s="43">
        <f t="shared" si="0"/>
        <v>0</v>
      </c>
      <c r="I43" s="5">
        <v>2</v>
      </c>
      <c r="J43" s="15">
        <v>5991</v>
      </c>
      <c r="K43" s="4">
        <f t="shared" si="1"/>
        <v>143784</v>
      </c>
    </row>
    <row r="44" spans="1:11" ht="55.2" x14ac:dyDescent="0.3">
      <c r="A44" s="39">
        <v>35</v>
      </c>
      <c r="B44" s="45" t="s">
        <v>88</v>
      </c>
      <c r="C44" s="46" t="s">
        <v>89</v>
      </c>
      <c r="D44" s="45" t="s">
        <v>87</v>
      </c>
      <c r="E44" s="47">
        <v>2</v>
      </c>
      <c r="F44" s="76">
        <v>0</v>
      </c>
      <c r="G44" s="43">
        <f t="shared" si="0"/>
        <v>0</v>
      </c>
      <c r="I44" s="5">
        <v>2</v>
      </c>
      <c r="J44" s="15">
        <v>1246</v>
      </c>
      <c r="K44" s="4">
        <f t="shared" si="1"/>
        <v>29904</v>
      </c>
    </row>
    <row r="45" spans="1:11" ht="69" x14ac:dyDescent="0.3">
      <c r="A45" s="44">
        <v>36</v>
      </c>
      <c r="B45" s="45" t="s">
        <v>90</v>
      </c>
      <c r="C45" s="46" t="s">
        <v>91</v>
      </c>
      <c r="D45" s="45" t="s">
        <v>23</v>
      </c>
      <c r="E45" s="47">
        <v>6</v>
      </c>
      <c r="F45" s="76">
        <v>0</v>
      </c>
      <c r="G45" s="43">
        <f t="shared" si="0"/>
        <v>0</v>
      </c>
      <c r="I45" s="5">
        <v>6</v>
      </c>
      <c r="J45" s="15">
        <v>2018</v>
      </c>
      <c r="K45" s="4">
        <f t="shared" si="1"/>
        <v>145296</v>
      </c>
    </row>
    <row r="46" spans="1:11" ht="41.4" x14ac:dyDescent="0.3">
      <c r="A46" s="39">
        <v>37</v>
      </c>
      <c r="B46" s="45" t="s">
        <v>92</v>
      </c>
      <c r="C46" s="46" t="s">
        <v>93</v>
      </c>
      <c r="D46" s="45" t="s">
        <v>94</v>
      </c>
      <c r="E46" s="47">
        <v>6</v>
      </c>
      <c r="F46" s="76">
        <v>0</v>
      </c>
      <c r="G46" s="43">
        <f t="shared" si="0"/>
        <v>0</v>
      </c>
      <c r="I46" s="5">
        <v>6</v>
      </c>
      <c r="J46" s="15">
        <v>1353</v>
      </c>
      <c r="K46" s="4">
        <f t="shared" si="1"/>
        <v>97416</v>
      </c>
    </row>
    <row r="47" spans="1:11" ht="41.4" x14ac:dyDescent="0.3">
      <c r="A47" s="44">
        <v>38</v>
      </c>
      <c r="B47" s="45" t="s">
        <v>95</v>
      </c>
      <c r="C47" s="46" t="s">
        <v>96</v>
      </c>
      <c r="D47" s="45" t="s">
        <v>94</v>
      </c>
      <c r="E47" s="47">
        <v>10</v>
      </c>
      <c r="F47" s="76">
        <v>0</v>
      </c>
      <c r="G47" s="43">
        <f t="shared" si="0"/>
        <v>0</v>
      </c>
      <c r="I47" s="5">
        <v>10</v>
      </c>
      <c r="J47" s="15">
        <v>8806</v>
      </c>
      <c r="K47" s="4">
        <f t="shared" si="1"/>
        <v>1056720</v>
      </c>
    </row>
    <row r="48" spans="1:11" ht="69" x14ac:dyDescent="0.3">
      <c r="A48" s="39">
        <v>39</v>
      </c>
      <c r="B48" s="45" t="s">
        <v>97</v>
      </c>
      <c r="C48" s="46" t="s">
        <v>98</v>
      </c>
      <c r="D48" s="45" t="s">
        <v>99</v>
      </c>
      <c r="E48" s="47">
        <v>10</v>
      </c>
      <c r="F48" s="76">
        <v>0</v>
      </c>
      <c r="G48" s="43">
        <f t="shared" si="0"/>
        <v>0</v>
      </c>
      <c r="I48" s="5">
        <v>10</v>
      </c>
      <c r="J48" s="15">
        <v>1732</v>
      </c>
      <c r="K48" s="4">
        <f t="shared" si="1"/>
        <v>207840</v>
      </c>
    </row>
    <row r="49" spans="1:11" ht="55.2" x14ac:dyDescent="0.3">
      <c r="A49" s="44">
        <v>40</v>
      </c>
      <c r="B49" s="45" t="s">
        <v>100</v>
      </c>
      <c r="C49" s="46" t="s">
        <v>189</v>
      </c>
      <c r="D49" s="45" t="s">
        <v>68</v>
      </c>
      <c r="E49" s="47">
        <v>0</v>
      </c>
      <c r="F49" s="76">
        <v>0</v>
      </c>
      <c r="G49" s="43">
        <f t="shared" si="0"/>
        <v>0</v>
      </c>
      <c r="I49" s="5">
        <v>0</v>
      </c>
      <c r="J49" s="15">
        <v>6829</v>
      </c>
      <c r="K49" s="4">
        <f t="shared" si="1"/>
        <v>0</v>
      </c>
    </row>
    <row r="50" spans="1:11" ht="55.2" x14ac:dyDescent="0.3">
      <c r="A50" s="39">
        <v>41</v>
      </c>
      <c r="B50" s="45" t="s">
        <v>101</v>
      </c>
      <c r="C50" s="46" t="s">
        <v>102</v>
      </c>
      <c r="D50" s="45" t="s">
        <v>94</v>
      </c>
      <c r="E50" s="47">
        <v>14</v>
      </c>
      <c r="F50" s="76">
        <v>0</v>
      </c>
      <c r="G50" s="43">
        <f t="shared" si="0"/>
        <v>0</v>
      </c>
      <c r="I50" s="5">
        <v>14</v>
      </c>
      <c r="J50" s="15">
        <v>28464</v>
      </c>
      <c r="K50" s="4">
        <f t="shared" si="1"/>
        <v>4781952</v>
      </c>
    </row>
    <row r="51" spans="1:11" ht="69" x14ac:dyDescent="0.3">
      <c r="A51" s="44">
        <v>42</v>
      </c>
      <c r="B51" s="45" t="s">
        <v>103</v>
      </c>
      <c r="C51" s="46" t="s">
        <v>191</v>
      </c>
      <c r="D51" s="45" t="s">
        <v>23</v>
      </c>
      <c r="E51" s="47">
        <v>12</v>
      </c>
      <c r="F51" s="76">
        <v>0</v>
      </c>
      <c r="G51" s="43">
        <f t="shared" si="0"/>
        <v>0</v>
      </c>
      <c r="I51" s="5">
        <v>12</v>
      </c>
      <c r="J51" s="15">
        <v>4899</v>
      </c>
      <c r="K51" s="4">
        <f t="shared" si="1"/>
        <v>705456</v>
      </c>
    </row>
    <row r="52" spans="1:11" ht="82.8" x14ac:dyDescent="0.3">
      <c r="A52" s="39">
        <v>43</v>
      </c>
      <c r="B52" s="45" t="s">
        <v>104</v>
      </c>
      <c r="C52" s="46" t="s">
        <v>105</v>
      </c>
      <c r="D52" s="45" t="s">
        <v>23</v>
      </c>
      <c r="E52" s="47">
        <v>2</v>
      </c>
      <c r="F52" s="76">
        <v>0</v>
      </c>
      <c r="G52" s="43">
        <f t="shared" si="0"/>
        <v>0</v>
      </c>
      <c r="I52" s="5">
        <v>2</v>
      </c>
      <c r="J52" s="15">
        <v>4400</v>
      </c>
      <c r="K52" s="4">
        <f t="shared" si="1"/>
        <v>105600</v>
      </c>
    </row>
    <row r="53" spans="1:11" ht="69" x14ac:dyDescent="0.3">
      <c r="A53" s="44">
        <v>44</v>
      </c>
      <c r="B53" s="45" t="s">
        <v>106</v>
      </c>
      <c r="C53" s="46" t="s">
        <v>107</v>
      </c>
      <c r="D53" s="45" t="s">
        <v>23</v>
      </c>
      <c r="E53" s="47">
        <v>2</v>
      </c>
      <c r="F53" s="76">
        <v>0</v>
      </c>
      <c r="G53" s="43">
        <f t="shared" si="0"/>
        <v>0</v>
      </c>
      <c r="I53" s="5">
        <v>2</v>
      </c>
      <c r="J53" s="15">
        <v>4596</v>
      </c>
      <c r="K53" s="4">
        <f t="shared" si="1"/>
        <v>110304</v>
      </c>
    </row>
    <row r="54" spans="1:11" ht="82.8" x14ac:dyDescent="0.3">
      <c r="A54" s="48">
        <v>45</v>
      </c>
      <c r="B54" s="49" t="s">
        <v>108</v>
      </c>
      <c r="C54" s="50" t="s">
        <v>109</v>
      </c>
      <c r="D54" s="49" t="s">
        <v>110</v>
      </c>
      <c r="E54" s="51">
        <v>1</v>
      </c>
      <c r="F54" s="77">
        <v>0</v>
      </c>
      <c r="G54" s="52">
        <f>+E54*F54</f>
        <v>0</v>
      </c>
      <c r="I54" s="5">
        <v>1</v>
      </c>
      <c r="J54" s="16">
        <v>4778</v>
      </c>
      <c r="K54" s="6">
        <f>+I54*J54</f>
        <v>4778</v>
      </c>
    </row>
    <row r="55" spans="1:11" ht="69" x14ac:dyDescent="0.3">
      <c r="A55" s="53">
        <v>46</v>
      </c>
      <c r="B55" s="49" t="s">
        <v>111</v>
      </c>
      <c r="C55" s="50" t="s">
        <v>112</v>
      </c>
      <c r="D55" s="49" t="s">
        <v>110</v>
      </c>
      <c r="E55" s="51">
        <v>0</v>
      </c>
      <c r="F55" s="77">
        <v>0</v>
      </c>
      <c r="G55" s="52">
        <f t="shared" ref="G55:G60" si="2">+E55*F55</f>
        <v>0</v>
      </c>
      <c r="I55" s="5">
        <v>0</v>
      </c>
      <c r="J55" s="15">
        <v>3790</v>
      </c>
      <c r="K55" s="6">
        <f t="shared" ref="K55:K60" si="3">+I55*J55</f>
        <v>0</v>
      </c>
    </row>
    <row r="56" spans="1:11" ht="110.4" x14ac:dyDescent="0.3">
      <c r="A56" s="48">
        <v>47</v>
      </c>
      <c r="B56" s="49" t="s">
        <v>113</v>
      </c>
      <c r="C56" s="50" t="s">
        <v>114</v>
      </c>
      <c r="D56" s="49" t="s">
        <v>110</v>
      </c>
      <c r="E56" s="51">
        <v>0</v>
      </c>
      <c r="F56" s="77">
        <v>0</v>
      </c>
      <c r="G56" s="52">
        <f t="shared" si="2"/>
        <v>0</v>
      </c>
      <c r="I56" s="5">
        <v>0</v>
      </c>
      <c r="J56" s="15">
        <v>6508</v>
      </c>
      <c r="K56" s="6">
        <f t="shared" si="3"/>
        <v>0</v>
      </c>
    </row>
    <row r="57" spans="1:11" ht="69" x14ac:dyDescent="0.3">
      <c r="A57" s="53">
        <v>48</v>
      </c>
      <c r="B57" s="49" t="s">
        <v>115</v>
      </c>
      <c r="C57" s="50" t="s">
        <v>116</v>
      </c>
      <c r="D57" s="49" t="s">
        <v>110</v>
      </c>
      <c r="E57" s="51">
        <v>1</v>
      </c>
      <c r="F57" s="77">
        <v>0</v>
      </c>
      <c r="G57" s="52">
        <f t="shared" si="2"/>
        <v>0</v>
      </c>
      <c r="I57" s="5">
        <v>1</v>
      </c>
      <c r="J57" s="15">
        <v>2503</v>
      </c>
      <c r="K57" s="6">
        <f t="shared" si="3"/>
        <v>2503</v>
      </c>
    </row>
    <row r="58" spans="1:11" ht="41.4" x14ac:dyDescent="0.3">
      <c r="A58" s="48">
        <v>49</v>
      </c>
      <c r="B58" s="49" t="s">
        <v>117</v>
      </c>
      <c r="C58" s="50" t="s">
        <v>118</v>
      </c>
      <c r="D58" s="49" t="s">
        <v>110</v>
      </c>
      <c r="E58" s="51">
        <v>2</v>
      </c>
      <c r="F58" s="77">
        <v>0</v>
      </c>
      <c r="G58" s="52">
        <f t="shared" si="2"/>
        <v>0</v>
      </c>
      <c r="I58" s="5">
        <v>2</v>
      </c>
      <c r="J58" s="15">
        <v>5647</v>
      </c>
      <c r="K58" s="6">
        <f t="shared" si="3"/>
        <v>11294</v>
      </c>
    </row>
    <row r="59" spans="1:11" ht="41.4" x14ac:dyDescent="0.3">
      <c r="A59" s="53">
        <v>50</v>
      </c>
      <c r="B59" s="49" t="s">
        <v>119</v>
      </c>
      <c r="C59" s="50" t="s">
        <v>192</v>
      </c>
      <c r="D59" s="49" t="s">
        <v>110</v>
      </c>
      <c r="E59" s="51">
        <v>1</v>
      </c>
      <c r="F59" s="77">
        <v>0</v>
      </c>
      <c r="G59" s="52">
        <f t="shared" si="2"/>
        <v>0</v>
      </c>
      <c r="I59" s="5">
        <v>1</v>
      </c>
      <c r="J59" s="15">
        <v>3131</v>
      </c>
      <c r="K59" s="6">
        <f t="shared" si="3"/>
        <v>3131</v>
      </c>
    </row>
    <row r="60" spans="1:11" ht="96.6" x14ac:dyDescent="0.3">
      <c r="A60" s="48">
        <v>51</v>
      </c>
      <c r="B60" s="49" t="s">
        <v>120</v>
      </c>
      <c r="C60" s="50" t="s">
        <v>193</v>
      </c>
      <c r="D60" s="49" t="s">
        <v>110</v>
      </c>
      <c r="E60" s="51">
        <v>2</v>
      </c>
      <c r="F60" s="77">
        <v>0</v>
      </c>
      <c r="G60" s="52">
        <f t="shared" si="2"/>
        <v>0</v>
      </c>
      <c r="I60" s="5">
        <v>2</v>
      </c>
      <c r="J60" s="15">
        <v>51848</v>
      </c>
      <c r="K60" s="6">
        <f t="shared" si="3"/>
        <v>103696</v>
      </c>
    </row>
    <row r="61" spans="1:11" ht="41.4" x14ac:dyDescent="0.3">
      <c r="A61" s="44">
        <v>52</v>
      </c>
      <c r="B61" s="45" t="s">
        <v>121</v>
      </c>
      <c r="C61" s="46" t="s">
        <v>122</v>
      </c>
      <c r="D61" s="45" t="s">
        <v>23</v>
      </c>
      <c r="E61" s="47">
        <v>1</v>
      </c>
      <c r="F61" s="76">
        <v>0</v>
      </c>
      <c r="G61" s="54">
        <f>+E61*F61*12</f>
        <v>0</v>
      </c>
      <c r="I61" s="5">
        <v>1</v>
      </c>
      <c r="J61" s="15">
        <v>11910</v>
      </c>
      <c r="K61" s="7">
        <f>+I61*J61*12</f>
        <v>142920</v>
      </c>
    </row>
    <row r="62" spans="1:11" ht="69" x14ac:dyDescent="0.3">
      <c r="A62" s="39">
        <v>53</v>
      </c>
      <c r="B62" s="45" t="s">
        <v>123</v>
      </c>
      <c r="C62" s="46" t="s">
        <v>124</v>
      </c>
      <c r="D62" s="45" t="s">
        <v>125</v>
      </c>
      <c r="E62" s="47">
        <v>3</v>
      </c>
      <c r="F62" s="76">
        <v>0</v>
      </c>
      <c r="G62" s="54">
        <f t="shared" ref="G62:G63" si="4">+E62*F62*12</f>
        <v>0</v>
      </c>
      <c r="I62" s="5">
        <v>3</v>
      </c>
      <c r="J62" s="15">
        <v>13711</v>
      </c>
      <c r="K62" s="7">
        <f t="shared" ref="K62:K63" si="5">+I62*J62*12</f>
        <v>493596</v>
      </c>
    </row>
    <row r="63" spans="1:11" ht="55.8" thickBot="1" x14ac:dyDescent="0.35">
      <c r="A63" s="44">
        <v>54</v>
      </c>
      <c r="B63" s="55" t="s">
        <v>126</v>
      </c>
      <c r="C63" s="56" t="s">
        <v>194</v>
      </c>
      <c r="D63" s="55" t="s">
        <v>127</v>
      </c>
      <c r="E63" s="57">
        <v>1</v>
      </c>
      <c r="F63" s="78">
        <v>0</v>
      </c>
      <c r="G63" s="54">
        <f t="shared" si="4"/>
        <v>0</v>
      </c>
      <c r="I63" s="8">
        <v>1</v>
      </c>
      <c r="J63" s="17">
        <v>18048</v>
      </c>
      <c r="K63" s="7">
        <f t="shared" si="5"/>
        <v>216576</v>
      </c>
    </row>
    <row r="64" spans="1:11" ht="14.4" thickBot="1" x14ac:dyDescent="0.35">
      <c r="A64" s="136" t="s">
        <v>195</v>
      </c>
      <c r="B64" s="137"/>
      <c r="C64" s="137"/>
      <c r="D64" s="137"/>
      <c r="E64" s="137"/>
      <c r="F64" s="138"/>
      <c r="G64" s="58">
        <f>SUM(G10:G63)</f>
        <v>0</v>
      </c>
      <c r="K64" s="9">
        <f>SUM(K10:K63)</f>
        <v>23727758</v>
      </c>
    </row>
    <row r="65" spans="1:11" ht="14.4" thickBot="1" x14ac:dyDescent="0.35">
      <c r="A65" s="32"/>
      <c r="B65" s="33"/>
      <c r="C65" s="34"/>
      <c r="D65" s="33"/>
      <c r="E65" s="32"/>
      <c r="F65" s="32"/>
      <c r="G65" s="35"/>
    </row>
    <row r="66" spans="1:11" ht="14.4" thickBot="1" x14ac:dyDescent="0.35">
      <c r="A66" s="133" t="s">
        <v>169</v>
      </c>
      <c r="B66" s="134"/>
      <c r="C66" s="134"/>
      <c r="D66" s="134"/>
      <c r="E66" s="134"/>
      <c r="F66" s="134"/>
      <c r="G66" s="135"/>
    </row>
    <row r="67" spans="1:11" s="2" customFormat="1" ht="55.8" thickBot="1" x14ac:dyDescent="0.35">
      <c r="A67" s="36" t="s">
        <v>188</v>
      </c>
      <c r="B67" s="37" t="s">
        <v>0</v>
      </c>
      <c r="C67" s="37" t="s">
        <v>151</v>
      </c>
      <c r="D67" s="37" t="s">
        <v>1</v>
      </c>
      <c r="E67" s="37" t="s">
        <v>2</v>
      </c>
      <c r="F67" s="37" t="s">
        <v>176</v>
      </c>
      <c r="G67" s="38" t="s">
        <v>128</v>
      </c>
      <c r="J67" s="13"/>
    </row>
    <row r="68" spans="1:11" s="10" customFormat="1" ht="41.4" x14ac:dyDescent="0.3">
      <c r="A68" s="44">
        <v>1</v>
      </c>
      <c r="B68" s="45" t="s">
        <v>129</v>
      </c>
      <c r="C68" s="46" t="s">
        <v>130</v>
      </c>
      <c r="D68" s="45" t="s">
        <v>23</v>
      </c>
      <c r="E68" s="47">
        <v>0</v>
      </c>
      <c r="F68" s="76">
        <v>0</v>
      </c>
      <c r="G68" s="59">
        <f>+F68*E68*12</f>
        <v>0</v>
      </c>
      <c r="I68" s="5">
        <v>0</v>
      </c>
      <c r="J68" s="16">
        <v>11522</v>
      </c>
      <c r="K68" s="6">
        <f>+J68*I68*12</f>
        <v>0</v>
      </c>
    </row>
    <row r="69" spans="1:11" s="10" customFormat="1" ht="179.4" x14ac:dyDescent="0.3">
      <c r="A69" s="44">
        <v>2</v>
      </c>
      <c r="B69" s="45" t="s">
        <v>131</v>
      </c>
      <c r="C69" s="46" t="s">
        <v>132</v>
      </c>
      <c r="D69" s="45" t="s">
        <v>23</v>
      </c>
      <c r="E69" s="47">
        <v>1</v>
      </c>
      <c r="F69" s="76">
        <v>0</v>
      </c>
      <c r="G69" s="59">
        <f>+F69*E69*12</f>
        <v>0</v>
      </c>
      <c r="I69" s="5">
        <v>1</v>
      </c>
      <c r="J69" s="16">
        <v>23521</v>
      </c>
      <c r="K69" s="6">
        <f>+J69*I69*12</f>
        <v>282252</v>
      </c>
    </row>
    <row r="70" spans="1:11" s="10" customFormat="1" ht="96.6" x14ac:dyDescent="0.3">
      <c r="A70" s="44">
        <v>3</v>
      </c>
      <c r="B70" s="45" t="s">
        <v>133</v>
      </c>
      <c r="C70" s="46" t="s">
        <v>134</v>
      </c>
      <c r="D70" s="45" t="s">
        <v>23</v>
      </c>
      <c r="E70" s="47">
        <v>2</v>
      </c>
      <c r="F70" s="76">
        <v>0</v>
      </c>
      <c r="G70" s="59">
        <f t="shared" ref="G70:G77" si="6">+F70*E70*12</f>
        <v>0</v>
      </c>
      <c r="I70" s="5">
        <v>2</v>
      </c>
      <c r="J70" s="16">
        <v>4217</v>
      </c>
      <c r="K70" s="6">
        <f t="shared" ref="K70:K77" si="7">+J70*I70*12</f>
        <v>101208</v>
      </c>
    </row>
    <row r="71" spans="1:11" s="10" customFormat="1" ht="82.8" x14ac:dyDescent="0.3">
      <c r="A71" s="44">
        <v>4</v>
      </c>
      <c r="B71" s="45" t="s">
        <v>135</v>
      </c>
      <c r="C71" s="46" t="s">
        <v>136</v>
      </c>
      <c r="D71" s="45" t="s">
        <v>23</v>
      </c>
      <c r="E71" s="47">
        <v>2</v>
      </c>
      <c r="F71" s="76">
        <v>0</v>
      </c>
      <c r="G71" s="59">
        <f t="shared" si="6"/>
        <v>0</v>
      </c>
      <c r="I71" s="5">
        <v>2</v>
      </c>
      <c r="J71" s="16">
        <v>55523</v>
      </c>
      <c r="K71" s="6">
        <f t="shared" si="7"/>
        <v>1332552</v>
      </c>
    </row>
    <row r="72" spans="1:11" s="10" customFormat="1" ht="138" x14ac:dyDescent="0.3">
      <c r="A72" s="44">
        <v>5</v>
      </c>
      <c r="B72" s="45" t="s">
        <v>137</v>
      </c>
      <c r="C72" s="46" t="s">
        <v>138</v>
      </c>
      <c r="D72" s="45" t="s">
        <v>23</v>
      </c>
      <c r="E72" s="47">
        <v>2</v>
      </c>
      <c r="F72" s="76">
        <v>0</v>
      </c>
      <c r="G72" s="59">
        <f t="shared" si="6"/>
        <v>0</v>
      </c>
      <c r="I72" s="5">
        <v>2</v>
      </c>
      <c r="J72" s="16">
        <v>29669</v>
      </c>
      <c r="K72" s="6">
        <f t="shared" si="7"/>
        <v>712056</v>
      </c>
    </row>
    <row r="73" spans="1:11" s="10" customFormat="1" ht="69" x14ac:dyDescent="0.3">
      <c r="A73" s="44">
        <v>6</v>
      </c>
      <c r="B73" s="45" t="s">
        <v>139</v>
      </c>
      <c r="C73" s="46" t="s">
        <v>140</v>
      </c>
      <c r="D73" s="45" t="s">
        <v>23</v>
      </c>
      <c r="E73" s="47">
        <v>4</v>
      </c>
      <c r="F73" s="76">
        <v>0</v>
      </c>
      <c r="G73" s="59">
        <f t="shared" si="6"/>
        <v>0</v>
      </c>
      <c r="I73" s="5">
        <v>4</v>
      </c>
      <c r="J73" s="16">
        <v>49313</v>
      </c>
      <c r="K73" s="6">
        <f t="shared" si="7"/>
        <v>2367024</v>
      </c>
    </row>
    <row r="74" spans="1:11" s="10" customFormat="1" ht="124.2" x14ac:dyDescent="0.3">
      <c r="A74" s="44">
        <v>7</v>
      </c>
      <c r="B74" s="45" t="s">
        <v>141</v>
      </c>
      <c r="C74" s="46" t="s">
        <v>142</v>
      </c>
      <c r="D74" s="45" t="s">
        <v>23</v>
      </c>
      <c r="E74" s="47">
        <v>1</v>
      </c>
      <c r="F74" s="76">
        <v>0</v>
      </c>
      <c r="G74" s="59">
        <f t="shared" si="6"/>
        <v>0</v>
      </c>
      <c r="I74" s="5">
        <v>1</v>
      </c>
      <c r="J74" s="16">
        <v>33105</v>
      </c>
      <c r="K74" s="6">
        <f t="shared" si="7"/>
        <v>397260</v>
      </c>
    </row>
    <row r="75" spans="1:11" s="10" customFormat="1" ht="151.80000000000001" x14ac:dyDescent="0.3">
      <c r="A75" s="44">
        <v>8</v>
      </c>
      <c r="B75" s="45" t="s">
        <v>196</v>
      </c>
      <c r="C75" s="46" t="s">
        <v>143</v>
      </c>
      <c r="D75" s="45" t="s">
        <v>144</v>
      </c>
      <c r="E75" s="47">
        <v>1</v>
      </c>
      <c r="F75" s="76">
        <v>0</v>
      </c>
      <c r="G75" s="59">
        <f t="shared" si="6"/>
        <v>0</v>
      </c>
      <c r="I75" s="5">
        <v>1</v>
      </c>
      <c r="J75" s="16">
        <v>74892</v>
      </c>
      <c r="K75" s="6">
        <f t="shared" si="7"/>
        <v>898704</v>
      </c>
    </row>
    <row r="76" spans="1:11" s="10" customFormat="1" x14ac:dyDescent="0.3">
      <c r="A76" s="44">
        <v>9</v>
      </c>
      <c r="B76" s="45" t="s">
        <v>145</v>
      </c>
      <c r="C76" s="46" t="s">
        <v>146</v>
      </c>
      <c r="D76" s="45" t="s">
        <v>144</v>
      </c>
      <c r="E76" s="47">
        <v>2</v>
      </c>
      <c r="F76" s="76">
        <v>0</v>
      </c>
      <c r="G76" s="59">
        <f t="shared" si="6"/>
        <v>0</v>
      </c>
      <c r="I76" s="5">
        <v>2</v>
      </c>
      <c r="J76" s="16">
        <v>31140</v>
      </c>
      <c r="K76" s="6">
        <f t="shared" si="7"/>
        <v>747360</v>
      </c>
    </row>
    <row r="77" spans="1:11" s="10" customFormat="1" ht="111" thickBot="1" x14ac:dyDescent="0.35">
      <c r="A77" s="44">
        <v>10</v>
      </c>
      <c r="B77" s="45" t="s">
        <v>147</v>
      </c>
      <c r="C77" s="46" t="s">
        <v>148</v>
      </c>
      <c r="D77" s="45" t="s">
        <v>23</v>
      </c>
      <c r="E77" s="47">
        <v>4</v>
      </c>
      <c r="F77" s="76">
        <v>0</v>
      </c>
      <c r="G77" s="59">
        <f t="shared" si="6"/>
        <v>0</v>
      </c>
      <c r="I77" s="5">
        <v>4</v>
      </c>
      <c r="J77" s="16">
        <v>17283</v>
      </c>
      <c r="K77" s="6">
        <f t="shared" si="7"/>
        <v>829584</v>
      </c>
    </row>
    <row r="78" spans="1:11" ht="14.4" thickBot="1" x14ac:dyDescent="0.35">
      <c r="A78" s="136" t="s">
        <v>170</v>
      </c>
      <c r="B78" s="137"/>
      <c r="C78" s="137"/>
      <c r="D78" s="137"/>
      <c r="E78" s="137"/>
      <c r="F78" s="138"/>
      <c r="G78" s="58">
        <f>SUM(G68:G77)</f>
        <v>0</v>
      </c>
      <c r="K78" s="19">
        <f>SUM(K68:K77)</f>
        <v>7668000</v>
      </c>
    </row>
    <row r="79" spans="1:11" ht="14.4" thickBot="1" x14ac:dyDescent="0.35">
      <c r="A79" s="32"/>
      <c r="B79" s="33"/>
      <c r="C79" s="34"/>
      <c r="D79" s="33"/>
      <c r="E79" s="32"/>
      <c r="F79" s="32"/>
      <c r="G79" s="35"/>
    </row>
    <row r="80" spans="1:11" ht="14.4" thickBot="1" x14ac:dyDescent="0.35">
      <c r="A80" s="133" t="s">
        <v>171</v>
      </c>
      <c r="B80" s="134"/>
      <c r="C80" s="134"/>
      <c r="D80" s="134"/>
      <c r="E80" s="134"/>
      <c r="F80" s="134"/>
      <c r="G80" s="135"/>
    </row>
    <row r="81" spans="1:11" ht="55.8" thickBot="1" x14ac:dyDescent="0.35">
      <c r="A81" s="60" t="s">
        <v>149</v>
      </c>
      <c r="B81" s="61" t="s">
        <v>150</v>
      </c>
      <c r="C81" s="62" t="s">
        <v>151</v>
      </c>
      <c r="D81" s="61" t="s">
        <v>152</v>
      </c>
      <c r="E81" s="61" t="s">
        <v>153</v>
      </c>
      <c r="F81" s="61" t="s">
        <v>179</v>
      </c>
      <c r="G81" s="38" t="s">
        <v>128</v>
      </c>
    </row>
    <row r="82" spans="1:11" ht="28.2" thickBot="1" x14ac:dyDescent="0.35">
      <c r="A82" s="63">
        <v>1</v>
      </c>
      <c r="B82" s="63" t="s">
        <v>154</v>
      </c>
      <c r="C82" s="64" t="s">
        <v>155</v>
      </c>
      <c r="D82" s="63" t="s">
        <v>156</v>
      </c>
      <c r="E82" s="63">
        <v>3</v>
      </c>
      <c r="F82" s="80">
        <v>0</v>
      </c>
      <c r="G82" s="65">
        <f>(F82*E82)*12</f>
        <v>0</v>
      </c>
      <c r="I82" s="20">
        <v>3</v>
      </c>
      <c r="J82" s="21">
        <v>1678231.8235294118</v>
      </c>
      <c r="K82" s="21">
        <f>(J82*I82)*12</f>
        <v>60416345.647058822</v>
      </c>
    </row>
    <row r="83" spans="1:11" ht="14.4" thickBot="1" x14ac:dyDescent="0.35">
      <c r="A83" s="139" t="s">
        <v>172</v>
      </c>
      <c r="B83" s="140"/>
      <c r="C83" s="140"/>
      <c r="D83" s="140"/>
      <c r="E83" s="140"/>
      <c r="F83" s="140"/>
      <c r="G83" s="66">
        <f>+G82</f>
        <v>0</v>
      </c>
      <c r="J83" s="18"/>
      <c r="K83" s="22">
        <f>+K82</f>
        <v>60416345.647058822</v>
      </c>
    </row>
    <row r="84" spans="1:11" ht="14.4" thickBot="1" x14ac:dyDescent="0.35">
      <c r="A84" s="32"/>
      <c r="B84" s="33"/>
      <c r="C84" s="34"/>
      <c r="D84" s="33"/>
      <c r="E84" s="32"/>
      <c r="F84" s="32"/>
      <c r="G84" s="35"/>
    </row>
    <row r="85" spans="1:11" ht="14.4" thickBot="1" x14ac:dyDescent="0.35">
      <c r="A85" s="133" t="s">
        <v>173</v>
      </c>
      <c r="B85" s="134"/>
      <c r="C85" s="134"/>
      <c r="D85" s="134"/>
      <c r="E85" s="134"/>
      <c r="F85" s="134"/>
      <c r="G85" s="135"/>
    </row>
    <row r="86" spans="1:11" ht="55.8" thickBot="1" x14ac:dyDescent="0.35">
      <c r="A86" s="60" t="s">
        <v>149</v>
      </c>
      <c r="B86" s="61" t="s">
        <v>157</v>
      </c>
      <c r="C86" s="62" t="s">
        <v>151</v>
      </c>
      <c r="D86" s="61" t="s">
        <v>152</v>
      </c>
      <c r="E86" s="61" t="s">
        <v>158</v>
      </c>
      <c r="F86" s="61" t="s">
        <v>179</v>
      </c>
      <c r="G86" s="67" t="s">
        <v>159</v>
      </c>
    </row>
    <row r="87" spans="1:11" ht="150" customHeight="1" thickBot="1" x14ac:dyDescent="0.35">
      <c r="A87" s="63">
        <v>1</v>
      </c>
      <c r="B87" s="63" t="s">
        <v>160</v>
      </c>
      <c r="C87" s="64" t="s">
        <v>161</v>
      </c>
      <c r="D87" s="63" t="s">
        <v>162</v>
      </c>
      <c r="E87" s="63">
        <f>+(330*2)+(330*2)</f>
        <v>1320</v>
      </c>
      <c r="F87" s="79">
        <v>0</v>
      </c>
      <c r="G87" s="65">
        <f>+E87*F87</f>
        <v>0</v>
      </c>
      <c r="I87" s="20">
        <f>+(330*2)+(330*2)</f>
        <v>1320</v>
      </c>
      <c r="J87" s="21">
        <v>322</v>
      </c>
      <c r="K87" s="21">
        <f>+I87*J87</f>
        <v>425040</v>
      </c>
    </row>
    <row r="88" spans="1:11" s="2" customFormat="1" ht="55.8" thickBot="1" x14ac:dyDescent="0.35">
      <c r="A88" s="36" t="s">
        <v>188</v>
      </c>
      <c r="B88" s="61" t="s">
        <v>157</v>
      </c>
      <c r="C88" s="37" t="s">
        <v>151</v>
      </c>
      <c r="D88" s="37" t="s">
        <v>1</v>
      </c>
      <c r="E88" s="37" t="s">
        <v>174</v>
      </c>
      <c r="F88" s="37" t="s">
        <v>176</v>
      </c>
      <c r="G88" s="38" t="s">
        <v>175</v>
      </c>
      <c r="J88" s="13"/>
    </row>
    <row r="89" spans="1:11" ht="150" customHeight="1" thickBot="1" x14ac:dyDescent="0.35">
      <c r="A89" s="63">
        <v>2</v>
      </c>
      <c r="B89" s="63" t="s">
        <v>163</v>
      </c>
      <c r="C89" s="64" t="s">
        <v>164</v>
      </c>
      <c r="D89" s="63" t="s">
        <v>165</v>
      </c>
      <c r="E89" s="68">
        <v>2</v>
      </c>
      <c r="F89" s="80">
        <v>0</v>
      </c>
      <c r="G89" s="65">
        <f>+E89*F89*12</f>
        <v>0</v>
      </c>
      <c r="I89" s="23">
        <v>2</v>
      </c>
      <c r="J89" s="23">
        <v>15362</v>
      </c>
      <c r="K89" s="23">
        <f>+I89*J89*12</f>
        <v>368688</v>
      </c>
    </row>
    <row r="90" spans="1:11" ht="14.4" thickBot="1" x14ac:dyDescent="0.35">
      <c r="A90" s="139" t="s">
        <v>177</v>
      </c>
      <c r="B90" s="140"/>
      <c r="C90" s="140"/>
      <c r="D90" s="140"/>
      <c r="E90" s="140"/>
      <c r="F90" s="140"/>
      <c r="G90" s="66">
        <f>+G87+G89</f>
        <v>0</v>
      </c>
      <c r="K90" s="22">
        <f>+K87+K89</f>
        <v>793728</v>
      </c>
    </row>
    <row r="91" spans="1:11" x14ac:dyDescent="0.3">
      <c r="A91" s="32"/>
      <c r="B91" s="33"/>
      <c r="C91" s="34"/>
      <c r="D91" s="33"/>
      <c r="E91" s="32"/>
      <c r="F91" s="32"/>
      <c r="G91" s="35"/>
    </row>
    <row r="92" spans="1:11" x14ac:dyDescent="0.3">
      <c r="A92" s="32"/>
      <c r="B92" s="33"/>
      <c r="C92" s="34"/>
      <c r="D92" s="33"/>
      <c r="E92" s="32"/>
      <c r="F92" s="32"/>
      <c r="G92" s="35"/>
    </row>
    <row r="93" spans="1:11" ht="14.4" thickBot="1" x14ac:dyDescent="0.35">
      <c r="A93" s="32"/>
      <c r="B93" s="33"/>
      <c r="C93" s="34"/>
      <c r="D93" s="33"/>
      <c r="E93" s="32"/>
      <c r="F93" s="32"/>
      <c r="G93" s="35"/>
    </row>
    <row r="94" spans="1:11" ht="27.6" customHeight="1" thickBot="1" x14ac:dyDescent="0.35">
      <c r="A94" s="112" t="s">
        <v>197</v>
      </c>
      <c r="B94" s="113"/>
      <c r="C94" s="113"/>
      <c r="D94" s="113"/>
      <c r="E94" s="113"/>
      <c r="F94" s="141"/>
      <c r="G94" s="69">
        <f>+G64+G78+G83+G90</f>
        <v>0</v>
      </c>
      <c r="K94" s="24">
        <f>+K64+K78+K83+K90</f>
        <v>92605831.647058815</v>
      </c>
    </row>
    <row r="95" spans="1:11" ht="14.4" thickBot="1" x14ac:dyDescent="0.35">
      <c r="A95" s="112" t="s">
        <v>178</v>
      </c>
      <c r="B95" s="113"/>
      <c r="C95" s="113"/>
      <c r="D95" s="113"/>
      <c r="E95" s="113"/>
      <c r="F95" s="114"/>
      <c r="G95" s="81">
        <v>0</v>
      </c>
      <c r="K95" s="25">
        <f>+K94*6%</f>
        <v>5556349.8988235286</v>
      </c>
    </row>
    <row r="96" spans="1:11" ht="14.4" thickBot="1" x14ac:dyDescent="0.35">
      <c r="A96" s="112" t="s">
        <v>166</v>
      </c>
      <c r="B96" s="113"/>
      <c r="C96" s="113"/>
      <c r="D96" s="113"/>
      <c r="E96" s="113"/>
      <c r="F96" s="114"/>
      <c r="G96" s="81">
        <v>0</v>
      </c>
      <c r="K96" s="25">
        <f>+(K94*10%)*19%</f>
        <v>1759510.8012941175</v>
      </c>
    </row>
    <row r="97" spans="1:11" ht="21.6" thickBot="1" x14ac:dyDescent="0.35">
      <c r="A97" s="115" t="s">
        <v>185</v>
      </c>
      <c r="B97" s="116"/>
      <c r="C97" s="116"/>
      <c r="D97" s="116"/>
      <c r="E97" s="116"/>
      <c r="F97" s="117"/>
      <c r="G97" s="82">
        <f>+G94+G95+G96</f>
        <v>0</v>
      </c>
      <c r="K97" s="25">
        <f>+K94+K95+K96</f>
        <v>99921692.347176462</v>
      </c>
    </row>
    <row r="98" spans="1:11" s="11" customFormat="1" ht="14.4" thickBot="1" x14ac:dyDescent="0.35">
      <c r="A98" s="35"/>
      <c r="B98" s="70"/>
      <c r="C98" s="71"/>
      <c r="D98" s="70"/>
      <c r="E98" s="35"/>
      <c r="F98" s="35"/>
      <c r="G98" s="35"/>
      <c r="J98" s="12"/>
    </row>
    <row r="99" spans="1:11" ht="13.8" customHeight="1" x14ac:dyDescent="0.3">
      <c r="A99" s="103" t="s">
        <v>198</v>
      </c>
      <c r="B99" s="104"/>
      <c r="C99" s="104"/>
      <c r="D99" s="104"/>
      <c r="E99" s="104"/>
      <c r="F99" s="104"/>
      <c r="G99" s="105"/>
    </row>
    <row r="100" spans="1:11" x14ac:dyDescent="0.3">
      <c r="A100" s="106"/>
      <c r="B100" s="107"/>
      <c r="C100" s="107"/>
      <c r="D100" s="107"/>
      <c r="E100" s="107"/>
      <c r="F100" s="107"/>
      <c r="G100" s="108"/>
    </row>
    <row r="101" spans="1:11" x14ac:dyDescent="0.3">
      <c r="A101" s="106"/>
      <c r="B101" s="107"/>
      <c r="C101" s="107"/>
      <c r="D101" s="107"/>
      <c r="E101" s="107"/>
      <c r="F101" s="107"/>
      <c r="G101" s="108"/>
    </row>
    <row r="102" spans="1:11" x14ac:dyDescent="0.3">
      <c r="A102" s="106"/>
      <c r="B102" s="107"/>
      <c r="C102" s="107"/>
      <c r="D102" s="107"/>
      <c r="E102" s="107"/>
      <c r="F102" s="107"/>
      <c r="G102" s="108"/>
    </row>
    <row r="103" spans="1:11" x14ac:dyDescent="0.3">
      <c r="A103" s="106"/>
      <c r="B103" s="107"/>
      <c r="C103" s="107"/>
      <c r="D103" s="107"/>
      <c r="E103" s="107"/>
      <c r="F103" s="107"/>
      <c r="G103" s="108"/>
    </row>
    <row r="104" spans="1:11" x14ac:dyDescent="0.3">
      <c r="A104" s="106"/>
      <c r="B104" s="107"/>
      <c r="C104" s="107"/>
      <c r="D104" s="107"/>
      <c r="E104" s="107"/>
      <c r="F104" s="107"/>
      <c r="G104" s="108"/>
    </row>
    <row r="105" spans="1:11" x14ac:dyDescent="0.3">
      <c r="A105" s="106"/>
      <c r="B105" s="107"/>
      <c r="C105" s="107"/>
      <c r="D105" s="107"/>
      <c r="E105" s="107"/>
      <c r="F105" s="107"/>
      <c r="G105" s="108"/>
    </row>
    <row r="106" spans="1:11" x14ac:dyDescent="0.3">
      <c r="A106" s="106"/>
      <c r="B106" s="107"/>
      <c r="C106" s="107"/>
      <c r="D106" s="107"/>
      <c r="E106" s="107"/>
      <c r="F106" s="107"/>
      <c r="G106" s="108"/>
    </row>
    <row r="107" spans="1:11" x14ac:dyDescent="0.3">
      <c r="A107" s="106"/>
      <c r="B107" s="107"/>
      <c r="C107" s="107"/>
      <c r="D107" s="107"/>
      <c r="E107" s="107"/>
      <c r="F107" s="107"/>
      <c r="G107" s="108"/>
    </row>
    <row r="108" spans="1:11" x14ac:dyDescent="0.3">
      <c r="A108" s="106"/>
      <c r="B108" s="107"/>
      <c r="C108" s="107"/>
      <c r="D108" s="107"/>
      <c r="E108" s="107"/>
      <c r="F108" s="107"/>
      <c r="G108" s="108"/>
    </row>
    <row r="109" spans="1:11" x14ac:dyDescent="0.3">
      <c r="A109" s="106"/>
      <c r="B109" s="107"/>
      <c r="C109" s="107"/>
      <c r="D109" s="107"/>
      <c r="E109" s="107"/>
      <c r="F109" s="107"/>
      <c r="G109" s="108"/>
    </row>
    <row r="110" spans="1:11" x14ac:dyDescent="0.3">
      <c r="A110" s="106"/>
      <c r="B110" s="107"/>
      <c r="C110" s="107"/>
      <c r="D110" s="107"/>
      <c r="E110" s="107"/>
      <c r="F110" s="107"/>
      <c r="G110" s="108"/>
    </row>
    <row r="111" spans="1:11" x14ac:dyDescent="0.3">
      <c r="A111" s="106"/>
      <c r="B111" s="107"/>
      <c r="C111" s="107"/>
      <c r="D111" s="107"/>
      <c r="E111" s="107"/>
      <c r="F111" s="107"/>
      <c r="G111" s="108"/>
    </row>
    <row r="112" spans="1:11" x14ac:dyDescent="0.3">
      <c r="A112" s="106"/>
      <c r="B112" s="107"/>
      <c r="C112" s="107"/>
      <c r="D112" s="107"/>
      <c r="E112" s="107"/>
      <c r="F112" s="107"/>
      <c r="G112" s="108"/>
    </row>
    <row r="113" spans="1:7" x14ac:dyDescent="0.3">
      <c r="A113" s="106"/>
      <c r="B113" s="107"/>
      <c r="C113" s="107"/>
      <c r="D113" s="107"/>
      <c r="E113" s="107"/>
      <c r="F113" s="107"/>
      <c r="G113" s="108"/>
    </row>
    <row r="114" spans="1:7" x14ac:dyDescent="0.3">
      <c r="A114" s="106"/>
      <c r="B114" s="107"/>
      <c r="C114" s="107"/>
      <c r="D114" s="107"/>
      <c r="E114" s="107"/>
      <c r="F114" s="107"/>
      <c r="G114" s="108"/>
    </row>
    <row r="115" spans="1:7" x14ac:dyDescent="0.3">
      <c r="A115" s="106"/>
      <c r="B115" s="107"/>
      <c r="C115" s="107"/>
      <c r="D115" s="107"/>
      <c r="E115" s="107"/>
      <c r="F115" s="107"/>
      <c r="G115" s="108"/>
    </row>
    <row r="116" spans="1:7" x14ac:dyDescent="0.3">
      <c r="A116" s="106"/>
      <c r="B116" s="107"/>
      <c r="C116" s="107"/>
      <c r="D116" s="107"/>
      <c r="E116" s="107"/>
      <c r="F116" s="107"/>
      <c r="G116" s="108"/>
    </row>
    <row r="117" spans="1:7" x14ac:dyDescent="0.3">
      <c r="A117" s="106"/>
      <c r="B117" s="107"/>
      <c r="C117" s="107"/>
      <c r="D117" s="107"/>
      <c r="E117" s="107"/>
      <c r="F117" s="107"/>
      <c r="G117" s="108"/>
    </row>
    <row r="118" spans="1:7" x14ac:dyDescent="0.3">
      <c r="A118" s="106"/>
      <c r="B118" s="107"/>
      <c r="C118" s="107"/>
      <c r="D118" s="107"/>
      <c r="E118" s="107"/>
      <c r="F118" s="107"/>
      <c r="G118" s="108"/>
    </row>
    <row r="119" spans="1:7" x14ac:dyDescent="0.3">
      <c r="A119" s="106"/>
      <c r="B119" s="107"/>
      <c r="C119" s="107"/>
      <c r="D119" s="107"/>
      <c r="E119" s="107"/>
      <c r="F119" s="107"/>
      <c r="G119" s="108"/>
    </row>
    <row r="120" spans="1:7" x14ac:dyDescent="0.3">
      <c r="A120" s="106"/>
      <c r="B120" s="107"/>
      <c r="C120" s="107"/>
      <c r="D120" s="107"/>
      <c r="E120" s="107"/>
      <c r="F120" s="107"/>
      <c r="G120" s="108"/>
    </row>
    <row r="121" spans="1:7" x14ac:dyDescent="0.3">
      <c r="A121" s="106"/>
      <c r="B121" s="107"/>
      <c r="C121" s="107"/>
      <c r="D121" s="107"/>
      <c r="E121" s="107"/>
      <c r="F121" s="107"/>
      <c r="G121" s="108"/>
    </row>
    <row r="122" spans="1:7" x14ac:dyDescent="0.3">
      <c r="A122" s="106"/>
      <c r="B122" s="107"/>
      <c r="C122" s="107"/>
      <c r="D122" s="107"/>
      <c r="E122" s="107"/>
      <c r="F122" s="107"/>
      <c r="G122" s="108"/>
    </row>
    <row r="123" spans="1:7" x14ac:dyDescent="0.3">
      <c r="A123" s="106"/>
      <c r="B123" s="107"/>
      <c r="C123" s="107"/>
      <c r="D123" s="107"/>
      <c r="E123" s="107"/>
      <c r="F123" s="107"/>
      <c r="G123" s="108"/>
    </row>
    <row r="124" spans="1:7" ht="22.2" customHeight="1" x14ac:dyDescent="0.3">
      <c r="A124" s="106"/>
      <c r="B124" s="107"/>
      <c r="C124" s="107"/>
      <c r="D124" s="107"/>
      <c r="E124" s="107"/>
      <c r="F124" s="107"/>
      <c r="G124" s="108"/>
    </row>
    <row r="125" spans="1:7" ht="26.4" customHeight="1" x14ac:dyDescent="0.3">
      <c r="A125" s="106"/>
      <c r="B125" s="107"/>
      <c r="C125" s="107"/>
      <c r="D125" s="107"/>
      <c r="E125" s="107"/>
      <c r="F125" s="107"/>
      <c r="G125" s="108"/>
    </row>
    <row r="126" spans="1:7" ht="34.200000000000003" customHeight="1" x14ac:dyDescent="0.3">
      <c r="A126" s="106"/>
      <c r="B126" s="107"/>
      <c r="C126" s="107"/>
      <c r="D126" s="107"/>
      <c r="E126" s="107"/>
      <c r="F126" s="107"/>
      <c r="G126" s="108"/>
    </row>
    <row r="127" spans="1:7" ht="24" customHeight="1" thickBot="1" x14ac:dyDescent="0.35">
      <c r="A127" s="109"/>
      <c r="B127" s="110"/>
      <c r="C127" s="110"/>
      <c r="D127" s="110"/>
      <c r="E127" s="110"/>
      <c r="F127" s="110"/>
      <c r="G127" s="111"/>
    </row>
    <row r="128" spans="1:7" x14ac:dyDescent="0.3">
      <c r="A128" s="32"/>
      <c r="B128" s="33"/>
      <c r="C128" s="34"/>
      <c r="D128" s="33"/>
      <c r="E128" s="32"/>
      <c r="F128" s="32"/>
      <c r="G128" s="35"/>
    </row>
    <row r="129" spans="1:7" ht="14.4" thickBot="1" x14ac:dyDescent="0.35">
      <c r="A129" s="72"/>
      <c r="B129" s="73"/>
      <c r="C129" s="74"/>
      <c r="D129" s="73"/>
      <c r="E129" s="32"/>
      <c r="F129" s="32"/>
      <c r="G129" s="35"/>
    </row>
    <row r="130" spans="1:7" ht="15" customHeight="1" x14ac:dyDescent="0.3">
      <c r="A130" s="89" t="s">
        <v>184</v>
      </c>
      <c r="B130" s="90"/>
      <c r="C130" s="93"/>
      <c r="D130" s="94"/>
      <c r="E130" s="94"/>
      <c r="F130" s="94"/>
      <c r="G130" s="95"/>
    </row>
    <row r="131" spans="1:7" ht="14.4" customHeight="1" thickBot="1" x14ac:dyDescent="0.35">
      <c r="A131" s="91"/>
      <c r="B131" s="92"/>
      <c r="C131" s="96"/>
      <c r="D131" s="97"/>
      <c r="E131" s="97"/>
      <c r="F131" s="97"/>
      <c r="G131" s="98"/>
    </row>
    <row r="132" spans="1:7" ht="14.4" customHeight="1" x14ac:dyDescent="0.3">
      <c r="A132" s="89" t="s">
        <v>180</v>
      </c>
      <c r="B132" s="90"/>
      <c r="C132" s="93"/>
      <c r="D132" s="94"/>
      <c r="E132" s="94"/>
      <c r="F132" s="94"/>
      <c r="G132" s="95"/>
    </row>
    <row r="133" spans="1:7" ht="14.4" customHeight="1" thickBot="1" x14ac:dyDescent="0.35">
      <c r="A133" s="91"/>
      <c r="B133" s="92"/>
      <c r="C133" s="96"/>
      <c r="D133" s="97"/>
      <c r="E133" s="97"/>
      <c r="F133" s="97"/>
      <c r="G133" s="98"/>
    </row>
    <row r="134" spans="1:7" ht="14.4" customHeight="1" x14ac:dyDescent="0.3">
      <c r="A134" s="99" t="s">
        <v>181</v>
      </c>
      <c r="B134" s="100"/>
      <c r="C134" s="93"/>
      <c r="D134" s="94"/>
      <c r="E134" s="94"/>
      <c r="F134" s="94"/>
      <c r="G134" s="95"/>
    </row>
    <row r="135" spans="1:7" ht="15" customHeight="1" thickBot="1" x14ac:dyDescent="0.35">
      <c r="A135" s="101"/>
      <c r="B135" s="102"/>
      <c r="C135" s="96"/>
      <c r="D135" s="97"/>
      <c r="E135" s="97"/>
      <c r="F135" s="97"/>
      <c r="G135" s="98"/>
    </row>
    <row r="136" spans="1:7" ht="14.4" customHeight="1" x14ac:dyDescent="0.3">
      <c r="A136" s="89" t="s">
        <v>182</v>
      </c>
      <c r="B136" s="90"/>
      <c r="C136" s="93"/>
      <c r="D136" s="94"/>
      <c r="E136" s="94"/>
      <c r="F136" s="94"/>
      <c r="G136" s="95"/>
    </row>
    <row r="137" spans="1:7" ht="14.4" customHeight="1" thickBot="1" x14ac:dyDescent="0.35">
      <c r="A137" s="91"/>
      <c r="B137" s="92"/>
      <c r="C137" s="96"/>
      <c r="D137" s="97"/>
      <c r="E137" s="97"/>
      <c r="F137" s="97"/>
      <c r="G137" s="98"/>
    </row>
    <row r="138" spans="1:7" ht="14.4" customHeight="1" x14ac:dyDescent="0.3">
      <c r="A138" s="89" t="s">
        <v>183</v>
      </c>
      <c r="B138" s="90"/>
      <c r="C138" s="83"/>
      <c r="D138" s="84"/>
      <c r="E138" s="84"/>
      <c r="F138" s="84"/>
      <c r="G138" s="85"/>
    </row>
    <row r="139" spans="1:7" ht="15" customHeight="1" thickBot="1" x14ac:dyDescent="0.35">
      <c r="A139" s="91"/>
      <c r="B139" s="92"/>
      <c r="C139" s="86"/>
      <c r="D139" s="87"/>
      <c r="E139" s="87"/>
      <c r="F139" s="87"/>
      <c r="G139" s="88"/>
    </row>
    <row r="140" spans="1:7" x14ac:dyDescent="0.3">
      <c r="A140" s="72"/>
      <c r="B140" s="73"/>
      <c r="C140" s="74"/>
      <c r="D140" s="73"/>
      <c r="E140" s="32"/>
      <c r="F140" s="32"/>
      <c r="G140" s="35"/>
    </row>
    <row r="141" spans="1:7" hidden="1" x14ac:dyDescent="0.3">
      <c r="A141" s="26"/>
      <c r="B141" s="27"/>
      <c r="C141" s="28"/>
      <c r="D141" s="27"/>
    </row>
    <row r="142" spans="1:7" hidden="1" x14ac:dyDescent="0.3">
      <c r="A142" s="26"/>
      <c r="B142" s="27"/>
      <c r="C142" s="28"/>
      <c r="D142" s="27"/>
    </row>
  </sheetData>
  <sheetProtection algorithmName="SHA-512" hashValue="jXqvuLMaBcg2I8wpMcVcdUHyBPU34HWZECeAha1S4ed1JjXTG1MFm7XGQCE2Flq0XibIHvcp1KLeAtpca8wwlw==" saltValue="fKg3HK9U/goHImTS72g/zQ==" spinCount="100000" sheet="1" objects="1" scenarios="1" selectLockedCells="1"/>
  <mergeCells count="25">
    <mergeCell ref="A1:G2"/>
    <mergeCell ref="A8:G8"/>
    <mergeCell ref="A66:G66"/>
    <mergeCell ref="A80:G80"/>
    <mergeCell ref="A85:G85"/>
    <mergeCell ref="A64:F64"/>
    <mergeCell ref="A78:F78"/>
    <mergeCell ref="A83:F83"/>
    <mergeCell ref="A99:G127"/>
    <mergeCell ref="A130:B131"/>
    <mergeCell ref="A96:F96"/>
    <mergeCell ref="A97:F97"/>
    <mergeCell ref="A3:G6"/>
    <mergeCell ref="A90:F90"/>
    <mergeCell ref="A94:F94"/>
    <mergeCell ref="A95:F95"/>
    <mergeCell ref="C138:G139"/>
    <mergeCell ref="A138:B139"/>
    <mergeCell ref="C130:G131"/>
    <mergeCell ref="C132:G133"/>
    <mergeCell ref="C134:G135"/>
    <mergeCell ref="C136:G137"/>
    <mergeCell ref="A132:B133"/>
    <mergeCell ref="A134:B135"/>
    <mergeCell ref="A136:B137"/>
  </mergeCells>
  <dataValidations count="2">
    <dataValidation type="whole" allowBlank="1" showInputMessage="1" showErrorMessage="1" error="El valor debe ser registrado sin decimales y no puede ser superior al valor estimado en el estudio de mercado para este Item" sqref="F89 F87 F68:F77 F10:F63" xr:uid="{8691793C-6C3E-45AF-A64B-44229DC74F8E}">
      <formula1>0</formula1>
      <formula2>J10</formula2>
    </dataValidation>
    <dataValidation type="decimal" allowBlank="1" showInputMessage="1" showErrorMessage="1" error="El valor registrado  no puede ser superior al valor estimado en el estudio de mercado para este Item" sqref="F82" xr:uid="{D9623A98-9065-4C9F-AAC1-740E05F14A06}">
      <formula1>0</formula1>
      <formula2>J82</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EM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Rincon Beltran</dc:creator>
  <cp:lastModifiedBy>Miguel Andres Rincon Beltran</cp:lastModifiedBy>
  <dcterms:created xsi:type="dcterms:W3CDTF">2020-12-30T04:48:14Z</dcterms:created>
  <dcterms:modified xsi:type="dcterms:W3CDTF">2021-01-04T16:51:21Z</dcterms:modified>
</cp:coreProperties>
</file>