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manue\Desktop\JUANITO\CUARENTENA\EJECUCIÓN SDE\NUEVOS PROYECTOS\ZONA 4 ANALISIS INICIAL\RESULTADOS VISITA TECNICA\PFN COCO OLAYA HERRERA\"/>
    </mc:Choice>
  </mc:AlternateContent>
  <xr:revisionPtr revIDLastSave="3" documentId="13_ncr:1_{F01AB657-C4E4-40E8-A2E2-5B85289D1F86}" xr6:coauthVersionLast="47" xr6:coauthVersionMax="47" xr10:uidLastSave="{C1EBE09F-EAA5-4215-8FA2-7ADC83E092E7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F73" i="1"/>
  <c r="F72" i="1"/>
  <c r="F71" i="1"/>
  <c r="F68" i="1"/>
  <c r="F67" i="1"/>
  <c r="F66" i="1"/>
  <c r="F63" i="1"/>
  <c r="F62" i="1"/>
  <c r="F61" i="1"/>
  <c r="F60" i="1"/>
  <c r="F57" i="1"/>
  <c r="F56" i="1"/>
  <c r="F55" i="1"/>
  <c r="F54" i="1"/>
  <c r="F51" i="1"/>
  <c r="F48" i="1"/>
  <c r="F47" i="1"/>
  <c r="F46" i="1"/>
  <c r="F42" i="1"/>
  <c r="F41" i="1"/>
  <c r="F40" i="1"/>
  <c r="F39" i="1"/>
  <c r="F38" i="1"/>
  <c r="F37" i="1"/>
  <c r="F36" i="1"/>
  <c r="F35" i="1"/>
  <c r="F34" i="1"/>
  <c r="F33" i="1"/>
  <c r="F32" i="1"/>
  <c r="F28" i="1"/>
  <c r="F27" i="1"/>
  <c r="F26" i="1"/>
  <c r="F25" i="1"/>
  <c r="F24" i="1"/>
  <c r="F23" i="1"/>
  <c r="F20" i="1"/>
  <c r="F19" i="1"/>
  <c r="F17" i="1"/>
  <c r="F14" i="1"/>
  <c r="F10" i="1"/>
  <c r="D18" i="1"/>
  <c r="F18" i="1" s="1"/>
  <c r="H48" i="1" l="1"/>
  <c r="H47" i="1"/>
  <c r="H46" i="1"/>
  <c r="H68" i="1"/>
  <c r="I67" i="1"/>
  <c r="I69" i="1" s="1"/>
  <c r="H63" i="1"/>
  <c r="H62" i="1"/>
  <c r="H61" i="1"/>
  <c r="I75" i="1"/>
  <c r="H73" i="1"/>
  <c r="H74" i="1"/>
  <c r="H55" i="1"/>
  <c r="H56" i="1"/>
  <c r="H57" i="1"/>
  <c r="H51" i="1"/>
  <c r="H52" i="1" s="1"/>
  <c r="H33" i="1"/>
  <c r="H34" i="1"/>
  <c r="H35" i="1"/>
  <c r="H36" i="1"/>
  <c r="H37" i="1"/>
  <c r="H38" i="1"/>
  <c r="H39" i="1"/>
  <c r="H40" i="1"/>
  <c r="H41" i="1"/>
  <c r="H42" i="1"/>
  <c r="H32" i="1"/>
  <c r="H24" i="1"/>
  <c r="H26" i="1"/>
  <c r="I18" i="1"/>
  <c r="I20" i="1"/>
  <c r="I19" i="1"/>
  <c r="I14" i="1"/>
  <c r="I15" i="1" s="1"/>
  <c r="H10" i="1"/>
  <c r="F30" i="1"/>
  <c r="H30" i="1" s="1"/>
  <c r="F69" i="1" l="1"/>
  <c r="H49" i="1"/>
  <c r="H66" i="1"/>
  <c r="H69" i="1" s="1"/>
  <c r="F64" i="1"/>
  <c r="H64" i="1" s="1"/>
  <c r="F49" i="1"/>
  <c r="H60" i="1"/>
  <c r="F75" i="1"/>
  <c r="F58" i="1"/>
  <c r="H58" i="1" s="1"/>
  <c r="H71" i="1"/>
  <c r="H75" i="1" s="1"/>
  <c r="F52" i="1"/>
  <c r="H54" i="1"/>
  <c r="F43" i="1"/>
  <c r="H43" i="1" s="1"/>
  <c r="F29" i="1"/>
  <c r="H23" i="1"/>
  <c r="F21" i="1"/>
  <c r="I21" i="1" s="1"/>
  <c r="I77" i="1" s="1"/>
  <c r="F15" i="1"/>
  <c r="I17" i="1"/>
  <c r="H28" i="1"/>
  <c r="H27" i="1"/>
  <c r="F11" i="1"/>
  <c r="H11" i="1" s="1"/>
  <c r="H25" i="1"/>
  <c r="F77" i="1" l="1"/>
  <c r="H29" i="1"/>
  <c r="H77" i="1" s="1"/>
  <c r="J77" i="1" l="1"/>
</calcChain>
</file>

<file path=xl/sharedStrings.xml><?xml version="1.0" encoding="utf-8"?>
<sst xmlns="http://schemas.openxmlformats.org/spreadsheetml/2006/main" count="125" uniqueCount="95">
  <si>
    <t>PRESUPUESTO DEL PROYECTO</t>
  </si>
  <si>
    <t>AGENCIA DE RENOVACION DEL TERRITORIO - ART</t>
  </si>
  <si>
    <t>NOMBRE DEL PROYECTO</t>
  </si>
  <si>
    <t>Fortalecimiento de la producción de cocotero con niveles de calidad y manejo fitosanitario en el Consejo Comunitario Gualmar del municipio de Olaya Herrera, Nariño.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</si>
  <si>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</si>
  <si>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</si>
  <si>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</si>
  <si>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</si>
  <si>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</si>
  <si>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</si>
  <si>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</si>
  <si>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 xml:space="preserve">1. MANO DE OBRA </t>
  </si>
  <si>
    <t>1.1. PREPARACION TERRENO</t>
  </si>
  <si>
    <t>Servicio técnico mantenimiento y/o adecuación  de drenajes</t>
  </si>
  <si>
    <t xml:space="preserve">metros </t>
  </si>
  <si>
    <t xml:space="preserve">SUBTOTAL MANO DE OBRA </t>
  </si>
  <si>
    <t>PREPARACION DE TERRENO</t>
  </si>
  <si>
    <t>2.2 SIEMBRA</t>
  </si>
  <si>
    <t>Siembra de Coco</t>
  </si>
  <si>
    <t>Jornal</t>
  </si>
  <si>
    <t>SUBTOTAL MANO DE OBRA SIEMBRA</t>
  </si>
  <si>
    <t>2.3 MANTENIMIENTO</t>
  </si>
  <si>
    <t>Resiembra</t>
  </si>
  <si>
    <t>Control de malezas (3 por año)</t>
  </si>
  <si>
    <t>Control Fitosanitario cocotero</t>
  </si>
  <si>
    <t>Cosecha y Beneficio de Cocotero</t>
  </si>
  <si>
    <t>SUBTOTAL MANO DE OBRA  MANTENIMIENTO</t>
  </si>
  <si>
    <t>3. INSUMOS</t>
  </si>
  <si>
    <t>Plántulas de Cocotero</t>
  </si>
  <si>
    <t>Plántulas</t>
  </si>
  <si>
    <t>Plántulas de resiembra</t>
  </si>
  <si>
    <t>Insecticida</t>
  </si>
  <si>
    <t>Litros</t>
  </si>
  <si>
    <t>lannate</t>
  </si>
  <si>
    <t>Materiales para trampas</t>
  </si>
  <si>
    <t>Global</t>
  </si>
  <si>
    <t>Feromona Ryncophoril 1pap por trampa/ cad 3- ,mese</t>
  </si>
  <si>
    <t>Unidad</t>
  </si>
  <si>
    <t>SUBTOTAL INSUMOS</t>
  </si>
  <si>
    <t>4. EQUIPOS Y HERRAMIENTAS</t>
  </si>
  <si>
    <t>Bomba de espalda</t>
  </si>
  <si>
    <t>Machetes</t>
  </si>
  <si>
    <t>Kit de seguridad</t>
  </si>
  <si>
    <t>Palín</t>
  </si>
  <si>
    <t>Pala santandereana</t>
  </si>
  <si>
    <t>Limas</t>
  </si>
  <si>
    <t>i</t>
  </si>
  <si>
    <t xml:space="preserve">hacha </t>
  </si>
  <si>
    <t>Motosierra</t>
  </si>
  <si>
    <t xml:space="preserve">Guadañadora </t>
  </si>
  <si>
    <t xml:space="preserve">canoa </t>
  </si>
  <si>
    <t>M0tor 40 hp Fuera de Borda Pata Larga</t>
  </si>
  <si>
    <t>unidad</t>
  </si>
  <si>
    <t>SUBTOTAL EQUIPOS Y HERRAMIENTAS</t>
  </si>
  <si>
    <t>5. ASISTENCIA TECNICA</t>
  </si>
  <si>
    <t>5.1 equipo Técnico</t>
  </si>
  <si>
    <t>Ingeniero agropecuario</t>
  </si>
  <si>
    <t>mes</t>
  </si>
  <si>
    <t>Técnico Agropecuaria 1</t>
  </si>
  <si>
    <t>Profesional socioempresarial</t>
  </si>
  <si>
    <t xml:space="preserve">mes </t>
  </si>
  <si>
    <t>SUBTOTAL ASISTENCIA TECNICA</t>
  </si>
  <si>
    <t xml:space="preserve">5.2 Varios </t>
  </si>
  <si>
    <t>Materiales de capacitación</t>
  </si>
  <si>
    <t>SUBTOTAL VARIOS</t>
  </si>
  <si>
    <t>5.3 Requerimiento Plan Ambiental</t>
  </si>
  <si>
    <t>Programa uso adecuado y seguro de plaguicidas y fertilizantes</t>
  </si>
  <si>
    <t>Programa manejo integral de residuos solidos</t>
  </si>
  <si>
    <t>Programa de protección y ahorro de agua</t>
  </si>
  <si>
    <t xml:space="preserve">Programa protección y recuperación del suelo </t>
  </si>
  <si>
    <t>SUBTOTAL REQUERIMIENTO PLAN AMBIETAL</t>
  </si>
  <si>
    <t>5.4 Requerimiento Estudio Organizacional</t>
  </si>
  <si>
    <t>Taller sobre comunicación asertiva (defender y dar su punto de vista, dos grupos de 50 personas.</t>
  </si>
  <si>
    <t>taller</t>
  </si>
  <si>
    <t>Equidad de género dos grupos de 50 personas</t>
  </si>
  <si>
    <t>Taller</t>
  </si>
  <si>
    <t>Taller presión social y de pares. (población juvenil)</t>
  </si>
  <si>
    <t>Taller de extensionismo y capacitar a las familias en proceso de fortalecimiento organizativo y empresarial</t>
  </si>
  <si>
    <t>SUBTOTAL ESTUDIO ORGANIZACIONAL</t>
  </si>
  <si>
    <t>5.5 Requerimiento Comercial</t>
  </si>
  <si>
    <t xml:space="preserve">Publicidad para el proyecto </t>
  </si>
  <si>
    <t xml:space="preserve">Logística de comercialización </t>
  </si>
  <si>
    <t>Ton</t>
  </si>
  <si>
    <t xml:space="preserve">Costales de 70 kilos </t>
  </si>
  <si>
    <t>SUBTOTAL REQUERIMIENTO COMERCIAL</t>
  </si>
  <si>
    <t>6. COSTOS INDIRECTOS</t>
  </si>
  <si>
    <t>Transporte de material vegetal</t>
  </si>
  <si>
    <t>Transporte de Cosecha Cocotero</t>
  </si>
  <si>
    <t>Transporte de movilidad interna equipo técnico</t>
  </si>
  <si>
    <t>transporte de Herramienta</t>
  </si>
  <si>
    <t>SUBTOTAL COSTOS INDIRECTOS</t>
  </si>
  <si>
    <t>TOTAL PRESUPUESTO INVERSIÓN DIRECTA</t>
  </si>
  <si>
    <t>Nota</t>
  </si>
  <si>
    <t>El presupuesto corresponde al valor del proyecto estructurado.</t>
  </si>
  <si>
    <t> La ART financiará el valor del costo directo ajustado con el IPC 2020 (1.61%) y el costo de implementación fue recalculado de manera global para los  9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</si>
</sst>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\ #,##0;\-&quot;$&quot;\ #,##0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_-* #,##0_-;\-* #,##0_-;_-* &quot;-&quot;??_-;_-@"/>
    <numFmt numFmtId="169" formatCode="_-&quot;$&quot;* #,##0_-;\-&quot;$&quot;* #,##0_-;_-&quot;$&quot;* &quot;-&quot;??_-;_-@"/>
    <numFmt numFmtId="170" formatCode="_-* #,##0_-;\-* #,##0_-;_-* &quot;-&quot;_-;_-@"/>
    <numFmt numFmtId="171" formatCode="_-* #,##0.00_-;\-* #,##0.00_-;_-* &quot;-&quot;??_-;_-@"/>
    <numFmt numFmtId="172" formatCode="_-&quot;$&quot;* #,##0.0_-;\-&quot;$&quot;* #,##0.0_-;_-&quot;$&quot;* &quot;-&quot;??_-;_-@"/>
    <numFmt numFmtId="173" formatCode="_-&quot;$&quot;* #,##0.00_-;\-&quot;$&quot;* #,##0.00_-;_-&quot;$&quot;* &quot;-&quot;??_-;_-@"/>
    <numFmt numFmtId="174" formatCode="_ * #,##0_ ;_ * \-#,##0_ ;_ * &quot;-&quot;??_ ;_ @_ "/>
    <numFmt numFmtId="175" formatCode="_-&quot;$&quot;\ * #,##0.0_-;\-&quot;$&quot;\ * #,##0.0_-;_-&quot;$&quot;\ * &quot;-&quot;?_-;_-@_-"/>
  </numFmts>
  <fonts count="17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Arial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16"/>
    <xf numFmtId="0" fontId="10" fillId="0" borderId="16" applyFont="0" applyFill="0" applyBorder="0" applyAlignment="0" applyProtection="0"/>
    <xf numFmtId="0" fontId="10" fillId="0" borderId="16" applyFont="0" applyFill="0" applyBorder="0" applyAlignment="0" applyProtection="0"/>
    <xf numFmtId="0" fontId="1" fillId="0" borderId="16"/>
  </cellStyleXfs>
  <cellXfs count="192">
    <xf numFmtId="0" fontId="0" fillId="0" borderId="0" xfId="0" applyFont="1" applyAlignment="1"/>
    <xf numFmtId="0" fontId="5" fillId="3" borderId="12" xfId="0" applyFont="1" applyFill="1" applyBorder="1" applyAlignment="1">
      <alignment horizontal="center" vertical="center"/>
    </xf>
    <xf numFmtId="168" fontId="5" fillId="3" borderId="12" xfId="0" applyNumberFormat="1" applyFont="1" applyFill="1" applyBorder="1" applyAlignment="1">
      <alignment horizontal="center" vertical="center" wrapText="1"/>
    </xf>
    <xf numFmtId="169" fontId="5" fillId="3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left" wrapText="1"/>
    </xf>
    <xf numFmtId="169" fontId="0" fillId="2" borderId="18" xfId="0" applyNumberFormat="1" applyFont="1" applyFill="1" applyBorder="1" applyAlignment="1">
      <alignment horizontal="right" wrapText="1"/>
    </xf>
    <xf numFmtId="0" fontId="0" fillId="2" borderId="19" xfId="0" applyFont="1" applyFill="1" applyBorder="1" applyAlignment="1">
      <alignment horizontal="left" wrapText="1"/>
    </xf>
    <xf numFmtId="3" fontId="0" fillId="2" borderId="19" xfId="0" applyNumberFormat="1" applyFont="1" applyFill="1" applyBorder="1" applyAlignment="1">
      <alignment horizontal="center" wrapText="1"/>
    </xf>
    <xf numFmtId="168" fontId="0" fillId="2" borderId="19" xfId="0" applyNumberFormat="1" applyFont="1" applyFill="1" applyBorder="1" applyAlignment="1">
      <alignment horizontal="right" wrapText="1"/>
    </xf>
    <xf numFmtId="169" fontId="0" fillId="2" borderId="19" xfId="0" applyNumberFormat="1" applyFont="1" applyFill="1" applyBorder="1" applyAlignment="1">
      <alignment horizontal="right" wrapText="1"/>
    </xf>
    <xf numFmtId="169" fontId="0" fillId="2" borderId="20" xfId="0" applyNumberFormat="1" applyFont="1" applyFill="1" applyBorder="1" applyAlignment="1">
      <alignment horizontal="right" wrapText="1"/>
    </xf>
    <xf numFmtId="3" fontId="0" fillId="0" borderId="19" xfId="0" applyNumberFormat="1" applyFont="1" applyBorder="1" applyAlignment="1">
      <alignment horizontal="center" wrapText="1"/>
    </xf>
    <xf numFmtId="169" fontId="2" fillId="4" borderId="14" xfId="0" applyNumberFormat="1" applyFont="1" applyFill="1" applyBorder="1" applyAlignment="1">
      <alignment wrapText="1"/>
    </xf>
    <xf numFmtId="169" fontId="0" fillId="2" borderId="18" xfId="0" applyNumberFormat="1" applyFont="1" applyFill="1" applyBorder="1" applyAlignment="1">
      <alignment horizontal="center" wrapText="1"/>
    </xf>
    <xf numFmtId="169" fontId="0" fillId="2" borderId="12" xfId="0" applyNumberFormat="1" applyFont="1" applyFill="1" applyBorder="1" applyAlignment="1">
      <alignment horizontal="center" wrapText="1"/>
    </xf>
    <xf numFmtId="169" fontId="0" fillId="2" borderId="14" xfId="0" applyNumberFormat="1" applyFont="1" applyFill="1" applyBorder="1" applyAlignment="1">
      <alignment wrapText="1"/>
    </xf>
    <xf numFmtId="169" fontId="0" fillId="2" borderId="19" xfId="0" applyNumberFormat="1" applyFont="1" applyFill="1" applyBorder="1" applyAlignment="1">
      <alignment horizontal="center" wrapText="1"/>
    </xf>
    <xf numFmtId="169" fontId="0" fillId="2" borderId="20" xfId="0" applyNumberFormat="1" applyFont="1" applyFill="1" applyBorder="1" applyAlignment="1">
      <alignment horizontal="center" wrapText="1"/>
    </xf>
    <xf numFmtId="169" fontId="0" fillId="2" borderId="19" xfId="0" applyNumberFormat="1" applyFont="1" applyFill="1" applyBorder="1" applyAlignment="1">
      <alignment wrapText="1"/>
    </xf>
    <xf numFmtId="169" fontId="0" fillId="2" borderId="20" xfId="0" applyNumberFormat="1" applyFont="1" applyFill="1" applyBorder="1" applyAlignment="1">
      <alignment wrapText="1"/>
    </xf>
    <xf numFmtId="169" fontId="0" fillId="2" borderId="14" xfId="0" applyNumberFormat="1" applyFont="1" applyFill="1" applyBorder="1" applyAlignment="1">
      <alignment horizontal="center" wrapText="1"/>
    </xf>
    <xf numFmtId="0" fontId="0" fillId="2" borderId="22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168" fontId="7" fillId="2" borderId="19" xfId="0" applyNumberFormat="1" applyFont="1" applyFill="1" applyBorder="1" applyAlignment="1">
      <alignment horizontal="center" wrapText="1"/>
    </xf>
    <xf numFmtId="0" fontId="0" fillId="0" borderId="21" xfId="0" applyFont="1" applyBorder="1" applyAlignment="1">
      <alignment horizontal="left" wrapText="1"/>
    </xf>
    <xf numFmtId="3" fontId="0" fillId="0" borderId="21" xfId="0" applyNumberFormat="1" applyFont="1" applyBorder="1" applyAlignment="1">
      <alignment horizontal="center" wrapText="1"/>
    </xf>
    <xf numFmtId="168" fontId="0" fillId="0" borderId="21" xfId="0" applyNumberFormat="1" applyFont="1" applyBorder="1" applyAlignment="1">
      <alignment horizontal="right" wrapText="1"/>
    </xf>
    <xf numFmtId="169" fontId="0" fillId="0" borderId="21" xfId="0" applyNumberFormat="1" applyFont="1" applyBorder="1" applyAlignment="1">
      <alignment horizontal="right" wrapText="1"/>
    </xf>
    <xf numFmtId="169" fontId="0" fillId="0" borderId="0" xfId="0" applyNumberFormat="1" applyFont="1" applyAlignment="1">
      <alignment horizontal="right" wrapText="1"/>
    </xf>
    <xf numFmtId="169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9" fontId="0" fillId="0" borderId="19" xfId="0" applyNumberFormat="1" applyFont="1" applyBorder="1" applyAlignment="1">
      <alignment horizontal="right" wrapText="1"/>
    </xf>
    <xf numFmtId="169" fontId="0" fillId="0" borderId="20" xfId="0" applyNumberFormat="1" applyFont="1" applyBorder="1" applyAlignment="1">
      <alignment horizontal="right" wrapText="1"/>
    </xf>
    <xf numFmtId="169" fontId="0" fillId="2" borderId="12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left" wrapText="1"/>
    </xf>
    <xf numFmtId="0" fontId="0" fillId="2" borderId="12" xfId="0" applyFont="1" applyFill="1" applyBorder="1" applyAlignment="1">
      <alignment horizontal="center"/>
    </xf>
    <xf numFmtId="172" fontId="2" fillId="4" borderId="19" xfId="0" applyNumberFormat="1" applyFont="1" applyFill="1" applyBorder="1"/>
    <xf numFmtId="173" fontId="2" fillId="4" borderId="20" xfId="0" applyNumberFormat="1" applyFont="1" applyFill="1" applyBorder="1"/>
    <xf numFmtId="0" fontId="0" fillId="2" borderId="26" xfId="0" applyFont="1" applyFill="1" applyBorder="1"/>
    <xf numFmtId="0" fontId="0" fillId="2" borderId="27" xfId="0" applyFont="1" applyFill="1" applyBorder="1"/>
    <xf numFmtId="0" fontId="0" fillId="2" borderId="27" xfId="0" applyFont="1" applyFill="1" applyBorder="1" applyAlignment="1">
      <alignment horizontal="left"/>
    </xf>
    <xf numFmtId="168" fontId="0" fillId="2" borderId="27" xfId="0" applyNumberFormat="1" applyFont="1" applyFill="1" applyBorder="1"/>
    <xf numFmtId="169" fontId="0" fillId="2" borderId="27" xfId="0" applyNumberFormat="1" applyFont="1" applyFill="1" applyBorder="1"/>
    <xf numFmtId="0" fontId="0" fillId="2" borderId="28" xfId="0" applyFont="1" applyFill="1" applyBorder="1"/>
    <xf numFmtId="0" fontId="0" fillId="0" borderId="0" xfId="0" applyFont="1" applyAlignment="1"/>
    <xf numFmtId="0" fontId="11" fillId="0" borderId="29" xfId="3" applyFont="1" applyBorder="1" applyAlignment="1">
      <alignment horizontal="left" wrapText="1"/>
    </xf>
    <xf numFmtId="0" fontId="11" fillId="0" borderId="29" xfId="3" applyFont="1" applyBorder="1" applyAlignment="1">
      <alignment horizontal="center"/>
    </xf>
    <xf numFmtId="174" fontId="11" fillId="0" borderId="29" xfId="4" applyNumberFormat="1" applyFont="1" applyFill="1" applyBorder="1"/>
    <xf numFmtId="174" fontId="11" fillId="0" borderId="29" xfId="4" applyNumberFormat="1" applyFont="1" applyFill="1" applyBorder="1" applyAlignment="1">
      <alignment horizontal="center"/>
    </xf>
    <xf numFmtId="174" fontId="11" fillId="0" borderId="29" xfId="4" applyNumberFormat="1" applyFont="1" applyFill="1" applyBorder="1" applyAlignment="1"/>
    <xf numFmtId="0" fontId="12" fillId="7" borderId="29" xfId="3" applyFont="1" applyFill="1" applyBorder="1" applyAlignment="1">
      <alignment horizontal="left" wrapText="1"/>
    </xf>
    <xf numFmtId="0" fontId="12" fillId="7" borderId="29" xfId="3" applyFont="1" applyFill="1" applyBorder="1" applyAlignment="1">
      <alignment horizontal="left"/>
    </xf>
    <xf numFmtId="0" fontId="11" fillId="0" borderId="29" xfId="3" applyFont="1" applyBorder="1"/>
    <xf numFmtId="174" fontId="11" fillId="0" borderId="29" xfId="3" applyNumberFormat="1" applyFont="1" applyBorder="1"/>
    <xf numFmtId="0" fontId="12" fillId="7" borderId="29" xfId="3" applyFont="1" applyFill="1" applyBorder="1"/>
    <xf numFmtId="0" fontId="13" fillId="0" borderId="0" xfId="0" applyFont="1"/>
    <xf numFmtId="3" fontId="11" fillId="0" borderId="29" xfId="5" applyNumberFormat="1" applyFont="1" applyFill="1" applyBorder="1"/>
    <xf numFmtId="0" fontId="3" fillId="0" borderId="23" xfId="0" applyFont="1" applyBorder="1" applyAlignment="1"/>
    <xf numFmtId="169" fontId="0" fillId="2" borderId="16" xfId="0" applyNumberFormat="1" applyFont="1" applyFill="1" applyBorder="1"/>
    <xf numFmtId="0" fontId="0" fillId="2" borderId="16" xfId="0" applyFont="1" applyFill="1" applyBorder="1"/>
    <xf numFmtId="0" fontId="14" fillId="7" borderId="29" xfId="0" applyFont="1" applyFill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vertical="center" wrapText="1"/>
      <protection locked="0"/>
    </xf>
    <xf numFmtId="0" fontId="15" fillId="8" borderId="29" xfId="0" applyFont="1" applyFill="1" applyBorder="1" applyAlignment="1" applyProtection="1">
      <alignment horizontal="center" vertical="center" wrapText="1"/>
      <protection locked="0"/>
    </xf>
    <xf numFmtId="165" fontId="15" fillId="0" borderId="29" xfId="2" applyFont="1" applyBorder="1" applyAlignment="1" applyProtection="1">
      <alignment vertical="center" wrapText="1"/>
      <protection locked="0"/>
    </xf>
    <xf numFmtId="0" fontId="11" fillId="9" borderId="29" xfId="3" applyFont="1" applyFill="1" applyBorder="1" applyAlignment="1">
      <alignment horizontal="left" wrapText="1"/>
    </xf>
    <xf numFmtId="0" fontId="0" fillId="10" borderId="19" xfId="0" applyFont="1" applyFill="1" applyBorder="1" applyAlignment="1">
      <alignment horizontal="left" wrapText="1"/>
    </xf>
    <xf numFmtId="3" fontId="0" fillId="10" borderId="19" xfId="0" applyNumberFormat="1" applyFont="1" applyFill="1" applyBorder="1" applyAlignment="1">
      <alignment horizontal="center" wrapText="1"/>
    </xf>
    <xf numFmtId="168" fontId="0" fillId="10" borderId="19" xfId="0" applyNumberFormat="1" applyFont="1" applyFill="1" applyBorder="1" applyAlignment="1">
      <alignment horizontal="right" wrapText="1"/>
    </xf>
    <xf numFmtId="0" fontId="12" fillId="9" borderId="29" xfId="3" applyFont="1" applyFill="1" applyBorder="1" applyAlignment="1">
      <alignment wrapText="1"/>
    </xf>
    <xf numFmtId="3" fontId="0" fillId="9" borderId="19" xfId="0" applyNumberFormat="1" applyFont="1" applyFill="1" applyBorder="1" applyAlignment="1">
      <alignment horizontal="center" wrapText="1"/>
    </xf>
    <xf numFmtId="0" fontId="12" fillId="9" borderId="29" xfId="3" applyFont="1" applyFill="1" applyBorder="1" applyAlignment="1"/>
    <xf numFmtId="0" fontId="12" fillId="9" borderId="29" xfId="3" applyFont="1" applyFill="1" applyBorder="1"/>
    <xf numFmtId="0" fontId="12" fillId="9" borderId="29" xfId="3" applyFont="1" applyFill="1" applyBorder="1" applyAlignment="1">
      <alignment vertical="center"/>
    </xf>
    <xf numFmtId="0" fontId="0" fillId="10" borderId="12" xfId="0" applyFont="1" applyFill="1" applyBorder="1" applyAlignment="1">
      <alignment horizontal="left" wrapText="1"/>
    </xf>
    <xf numFmtId="0" fontId="0" fillId="10" borderId="12" xfId="0" applyFont="1" applyFill="1" applyBorder="1" applyAlignment="1">
      <alignment horizontal="center"/>
    </xf>
    <xf numFmtId="0" fontId="14" fillId="9" borderId="29" xfId="0" applyFont="1" applyFill="1" applyBorder="1" applyAlignment="1" applyProtection="1">
      <alignment vertical="center" wrapText="1"/>
      <protection locked="0"/>
    </xf>
    <xf numFmtId="167" fontId="15" fillId="8" borderId="29" xfId="1" applyNumberFormat="1" applyFont="1" applyFill="1" applyBorder="1" applyAlignment="1" applyProtection="1">
      <alignment horizontal="right" vertical="center"/>
      <protection locked="0"/>
    </xf>
    <xf numFmtId="165" fontId="11" fillId="0" borderId="29" xfId="2" applyFont="1" applyBorder="1"/>
    <xf numFmtId="0" fontId="15" fillId="9" borderId="29" xfId="0" applyFont="1" applyFill="1" applyBorder="1" applyAlignment="1" applyProtection="1">
      <alignment horizontal="center" vertical="center" wrapText="1"/>
      <protection locked="0"/>
    </xf>
    <xf numFmtId="167" fontId="15" fillId="9" borderId="29" xfId="1" applyNumberFormat="1" applyFont="1" applyFill="1" applyBorder="1" applyAlignment="1" applyProtection="1">
      <alignment horizontal="right" vertical="center"/>
      <protection locked="0"/>
    </xf>
    <xf numFmtId="0" fontId="12" fillId="7" borderId="32" xfId="3" applyFont="1" applyFill="1" applyBorder="1"/>
    <xf numFmtId="0" fontId="0" fillId="2" borderId="13" xfId="0" applyFont="1" applyFill="1" applyBorder="1" applyAlignment="1">
      <alignment horizontal="left" wrapText="1"/>
    </xf>
    <xf numFmtId="0" fontId="15" fillId="0" borderId="29" xfId="0" applyFont="1" applyFill="1" applyBorder="1" applyAlignment="1" applyProtection="1">
      <alignment horizontal="center" vertical="center" wrapText="1"/>
      <protection locked="0"/>
    </xf>
    <xf numFmtId="167" fontId="15" fillId="0" borderId="29" xfId="1" applyNumberFormat="1" applyFont="1" applyFill="1" applyBorder="1" applyAlignment="1" applyProtection="1">
      <alignment horizontal="right" vertical="center"/>
      <protection locked="0"/>
    </xf>
    <xf numFmtId="0" fontId="0" fillId="9" borderId="29" xfId="0" applyFont="1" applyFill="1" applyBorder="1" applyAlignment="1">
      <alignment horizontal="left" wrapText="1"/>
    </xf>
    <xf numFmtId="0" fontId="0" fillId="9" borderId="2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center"/>
    </xf>
    <xf numFmtId="0" fontId="0" fillId="9" borderId="12" xfId="0" applyFont="1" applyFill="1" applyBorder="1" applyAlignment="1">
      <alignment horizontal="left" wrapText="1"/>
    </xf>
    <xf numFmtId="0" fontId="0" fillId="9" borderId="12" xfId="0" applyFont="1" applyFill="1" applyBorder="1" applyAlignment="1">
      <alignment horizontal="center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169" fontId="0" fillId="4" borderId="16" xfId="0" applyNumberFormat="1" applyFont="1" applyFill="1" applyBorder="1"/>
    <xf numFmtId="169" fontId="0" fillId="2" borderId="18" xfId="0" applyNumberFormat="1" applyFont="1" applyFill="1" applyBorder="1" applyAlignment="1">
      <alignment wrapText="1"/>
    </xf>
    <xf numFmtId="169" fontId="0" fillId="2" borderId="29" xfId="0" applyNumberFormat="1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2" fillId="9" borderId="30" xfId="3" applyFont="1" applyFill="1" applyBorder="1" applyAlignment="1">
      <alignment horizontal="left"/>
    </xf>
    <xf numFmtId="0" fontId="12" fillId="9" borderId="31" xfId="3" applyFont="1" applyFill="1" applyBorder="1" applyAlignment="1">
      <alignment horizontal="left"/>
    </xf>
    <xf numFmtId="0" fontId="0" fillId="2" borderId="17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0" fillId="2" borderId="0" xfId="0" applyFill="1"/>
    <xf numFmtId="0" fontId="16" fillId="11" borderId="0" xfId="0" applyFont="1" applyFill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0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/>
    <xf numFmtId="0" fontId="3" fillId="0" borderId="7" xfId="0" applyFont="1" applyBorder="1" applyAlignment="1"/>
    <xf numFmtId="0" fontId="4" fillId="2" borderId="25" xfId="0" applyFont="1" applyFill="1" applyBorder="1" applyAlignment="1">
      <alignment horizontal="center" vertical="center" wrapText="1"/>
    </xf>
    <xf numFmtId="0" fontId="3" fillId="0" borderId="22" xfId="0" applyFont="1" applyBorder="1" applyAlignment="1"/>
    <xf numFmtId="0" fontId="3" fillId="0" borderId="8" xfId="0" applyFont="1" applyBorder="1" applyAlignment="1"/>
    <xf numFmtId="0" fontId="3" fillId="0" borderId="18" xfId="0" applyFont="1" applyBorder="1" applyAlignment="1"/>
    <xf numFmtId="0" fontId="0" fillId="2" borderId="15" xfId="0" applyFont="1" applyFill="1" applyBorder="1"/>
    <xf numFmtId="0" fontId="0" fillId="2" borderId="16" xfId="0" applyFont="1" applyFill="1" applyBorder="1" applyAlignment="1">
      <alignment horizontal="left"/>
    </xf>
    <xf numFmtId="168" fontId="0" fillId="2" borderId="16" xfId="0" applyNumberFormat="1" applyFont="1" applyFill="1" applyBorder="1"/>
    <xf numFmtId="0" fontId="0" fillId="2" borderId="23" xfId="0" applyFont="1" applyFill="1" applyBorder="1"/>
    <xf numFmtId="0" fontId="6" fillId="4" borderId="2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3" fillId="0" borderId="10" xfId="0" applyFont="1" applyBorder="1" applyAlignment="1"/>
    <xf numFmtId="0" fontId="0" fillId="2" borderId="16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168" fontId="6" fillId="2" borderId="16" xfId="0" applyNumberFormat="1" applyFont="1" applyFill="1" applyBorder="1" applyAlignment="1">
      <alignment vertical="center"/>
    </xf>
    <xf numFmtId="169" fontId="6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6" borderId="2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/>
    <xf numFmtId="0" fontId="3" fillId="0" borderId="23" xfId="0" applyFont="1" applyBorder="1" applyAlignment="1"/>
    <xf numFmtId="0" fontId="9" fillId="2" borderId="21" xfId="0" applyFont="1" applyFill="1" applyBorder="1" applyAlignment="1">
      <alignment wrapText="1"/>
    </xf>
    <xf numFmtId="0" fontId="0" fillId="2" borderId="21" xfId="0" applyFont="1" applyFill="1" applyBorder="1" applyAlignment="1">
      <alignment horizontal="left" wrapText="1"/>
    </xf>
    <xf numFmtId="168" fontId="0" fillId="2" borderId="21" xfId="0" applyNumberFormat="1" applyFont="1" applyFill="1" applyBorder="1" applyAlignment="1">
      <alignment horizontal="right" wrapText="1"/>
    </xf>
    <xf numFmtId="3" fontId="3" fillId="2" borderId="21" xfId="0" applyNumberFormat="1" applyFont="1" applyFill="1" applyBorder="1" applyAlignment="1">
      <alignment horizontal="center" wrapText="1"/>
    </xf>
    <xf numFmtId="169" fontId="0" fillId="2" borderId="21" xfId="0" applyNumberFormat="1" applyFont="1" applyFill="1" applyBorder="1" applyAlignment="1">
      <alignment horizontal="right" wrapText="1"/>
    </xf>
    <xf numFmtId="169" fontId="0" fillId="2" borderId="16" xfId="0" applyNumberFormat="1" applyFont="1" applyFill="1" applyBorder="1" applyAlignment="1">
      <alignment horizontal="right" wrapText="1"/>
    </xf>
    <xf numFmtId="169" fontId="0" fillId="2" borderId="16" xfId="0" applyNumberFormat="1" applyFont="1" applyFill="1" applyBorder="1" applyAlignment="1">
      <alignment wrapText="1"/>
    </xf>
    <xf numFmtId="0" fontId="0" fillId="2" borderId="16" xfId="0" applyFont="1" applyFill="1" applyBorder="1" applyAlignment="1">
      <alignment wrapText="1"/>
    </xf>
    <xf numFmtId="169" fontId="2" fillId="2" borderId="19" xfId="0" applyNumberFormat="1" applyFont="1" applyFill="1" applyBorder="1" applyAlignment="1">
      <alignment horizontal="right" wrapText="1"/>
    </xf>
    <xf numFmtId="169" fontId="2" fillId="2" borderId="20" xfId="0" applyNumberFormat="1" applyFont="1" applyFill="1" applyBorder="1" applyAlignment="1">
      <alignment horizontal="right" wrapText="1"/>
    </xf>
    <xf numFmtId="0" fontId="7" fillId="2" borderId="16" xfId="0" applyFont="1" applyFill="1" applyBorder="1" applyAlignment="1">
      <alignment wrapText="1"/>
    </xf>
    <xf numFmtId="169" fontId="9" fillId="4" borderId="12" xfId="0" applyNumberFormat="1" applyFont="1" applyFill="1" applyBorder="1" applyAlignment="1">
      <alignment wrapText="1"/>
    </xf>
    <xf numFmtId="169" fontId="0" fillId="2" borderId="16" xfId="0" applyNumberFormat="1" applyFont="1" applyFill="1" applyBorder="1" applyAlignment="1">
      <alignment horizontal="center" wrapText="1"/>
    </xf>
    <xf numFmtId="169" fontId="0" fillId="2" borderId="21" xfId="0" applyNumberFormat="1" applyFont="1" applyFill="1" applyBorder="1" applyAlignment="1">
      <alignment horizontal="center" wrapText="1"/>
    </xf>
    <xf numFmtId="170" fontId="0" fillId="2" borderId="16" xfId="0" applyNumberFormat="1" applyFont="1" applyFill="1" applyBorder="1" applyAlignment="1">
      <alignment wrapText="1"/>
    </xf>
    <xf numFmtId="0" fontId="3" fillId="9" borderId="19" xfId="0" applyFont="1" applyFill="1" applyBorder="1" applyAlignment="1">
      <alignment horizontal="left" wrapText="1"/>
    </xf>
    <xf numFmtId="168" fontId="3" fillId="10" borderId="19" xfId="0" applyNumberFormat="1" applyFont="1" applyFill="1" applyBorder="1" applyAlignment="1">
      <alignment horizontal="left" wrapText="1"/>
    </xf>
    <xf numFmtId="3" fontId="3" fillId="9" borderId="19" xfId="0" applyNumberFormat="1" applyFont="1" applyFill="1" applyBorder="1" applyAlignment="1">
      <alignment horizontal="center" wrapText="1"/>
    </xf>
    <xf numFmtId="164" fontId="2" fillId="2" borderId="19" xfId="0" applyNumberFormat="1" applyFont="1" applyFill="1" applyBorder="1" applyAlignment="1">
      <alignment horizontal="right" wrapText="1"/>
    </xf>
    <xf numFmtId="169" fontId="2" fillId="2" borderId="25" xfId="0" applyNumberFormat="1" applyFont="1" applyFill="1" applyBorder="1" applyAlignment="1">
      <alignment horizontal="center" wrapText="1"/>
    </xf>
    <xf numFmtId="169" fontId="0" fillId="0" borderId="18" xfId="0" applyNumberFormat="1" applyFont="1" applyBorder="1" applyAlignment="1">
      <alignment horizontal="right" wrapText="1"/>
    </xf>
    <xf numFmtId="0" fontId="3" fillId="0" borderId="16" xfId="0" applyFont="1" applyBorder="1" applyAlignment="1"/>
    <xf numFmtId="171" fontId="3" fillId="10" borderId="12" xfId="0" applyNumberFormat="1" applyFont="1" applyFill="1" applyBorder="1" applyAlignment="1">
      <alignment horizontal="center" wrapText="1"/>
    </xf>
    <xf numFmtId="169" fontId="2" fillId="0" borderId="12" xfId="0" applyNumberFormat="1" applyFont="1" applyFill="1" applyBorder="1" applyAlignment="1">
      <alignment horizontal="center" vertical="center"/>
    </xf>
    <xf numFmtId="169" fontId="2" fillId="0" borderId="16" xfId="0" applyNumberFormat="1" applyFont="1" applyFill="1" applyBorder="1" applyAlignment="1">
      <alignment horizontal="center" vertical="center" wrapText="1"/>
    </xf>
    <xf numFmtId="171" fontId="3" fillId="0" borderId="12" xfId="0" applyNumberFormat="1" applyFont="1" applyFill="1" applyBorder="1" applyAlignment="1">
      <alignment horizontal="center" wrapText="1"/>
    </xf>
    <xf numFmtId="169" fontId="9" fillId="0" borderId="12" xfId="0" applyNumberFormat="1" applyFont="1" applyFill="1" applyBorder="1" applyAlignment="1">
      <alignment horizontal="center" vertical="center"/>
    </xf>
    <xf numFmtId="171" fontId="3" fillId="9" borderId="12" xfId="0" applyNumberFormat="1" applyFont="1" applyFill="1" applyBorder="1" applyAlignment="1">
      <alignment horizontal="center" wrapText="1"/>
    </xf>
    <xf numFmtId="171" fontId="3" fillId="2" borderId="12" xfId="0" applyNumberFormat="1" applyFont="1" applyFill="1" applyBorder="1" applyAlignment="1">
      <alignment horizontal="center" wrapText="1"/>
    </xf>
    <xf numFmtId="169" fontId="9" fillId="0" borderId="16" xfId="0" applyNumberFormat="1" applyFont="1" applyFill="1" applyBorder="1" applyAlignment="1">
      <alignment horizontal="center" vertical="center" wrapText="1"/>
    </xf>
    <xf numFmtId="169" fontId="9" fillId="0" borderId="11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/>
    </xf>
    <xf numFmtId="171" fontId="3" fillId="9" borderId="29" xfId="0" applyNumberFormat="1" applyFont="1" applyFill="1" applyBorder="1" applyAlignment="1">
      <alignment horizontal="center" wrapText="1"/>
    </xf>
    <xf numFmtId="169" fontId="2" fillId="2" borderId="14" xfId="0" applyNumberFormat="1" applyFont="1" applyFill="1" applyBorder="1" applyAlignment="1">
      <alignment horizontal="center" wrapText="1"/>
    </xf>
    <xf numFmtId="171" fontId="3" fillId="2" borderId="13" xfId="0" applyNumberFormat="1" applyFont="1" applyFill="1" applyBorder="1" applyAlignment="1">
      <alignment horizontal="center" wrapText="1"/>
    </xf>
    <xf numFmtId="169" fontId="2" fillId="0" borderId="29" xfId="0" applyNumberFormat="1" applyFont="1" applyFill="1" applyBorder="1" applyAlignment="1">
      <alignment horizontal="center" vertical="center"/>
    </xf>
    <xf numFmtId="169" fontId="2" fillId="2" borderId="29" xfId="0" applyNumberFormat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left"/>
    </xf>
    <xf numFmtId="168" fontId="0" fillId="2" borderId="16" xfId="0" applyNumberFormat="1" applyFont="1" applyFill="1" applyBorder="1" applyAlignment="1">
      <alignment horizontal="center"/>
    </xf>
    <xf numFmtId="169" fontId="7" fillId="2" borderId="16" xfId="0" applyNumberFormat="1" applyFont="1" applyFill="1" applyBorder="1" applyAlignment="1">
      <alignment horizontal="center"/>
    </xf>
    <xf numFmtId="172" fontId="0" fillId="2" borderId="16" xfId="0" applyNumberFormat="1" applyFont="1" applyFill="1" applyBorder="1"/>
    <xf numFmtId="169" fontId="0" fillId="2" borderId="16" xfId="0" applyNumberFormat="1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left"/>
    </xf>
    <xf numFmtId="173" fontId="8" fillId="2" borderId="16" xfId="0" applyNumberFormat="1" applyFont="1" applyFill="1" applyBorder="1" applyAlignment="1">
      <alignment horizontal="right" vertical="center" wrapText="1"/>
    </xf>
    <xf numFmtId="166" fontId="0" fillId="2" borderId="16" xfId="0" applyNumberFormat="1" applyFont="1" applyFill="1" applyBorder="1"/>
    <xf numFmtId="175" fontId="0" fillId="2" borderId="16" xfId="0" applyNumberFormat="1" applyFont="1" applyFill="1" applyBorder="1"/>
  </cellXfs>
  <cellStyles count="7">
    <cellStyle name="Millares" xfId="1" builtinId="3"/>
    <cellStyle name="Millares [0]" xfId="2" builtinId="6"/>
    <cellStyle name="Millares 3" xfId="4" xr:uid="{00000000-0005-0000-0000-000002000000}"/>
    <cellStyle name="Moneda 2" xfId="5" xr:uid="{00000000-0005-0000-0000-000003000000}"/>
    <cellStyle name="Normal" xfId="0" builtinId="0"/>
    <cellStyle name="Normal 2" xfId="3" xr:uid="{00000000-0005-0000-0000-000005000000}"/>
    <cellStyle name="Normal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9"/>
  <sheetViews>
    <sheetView tabSelected="1" topLeftCell="A82" workbookViewId="0">
      <selection activeCell="A78" sqref="A78:XFD89"/>
    </sheetView>
  </sheetViews>
  <sheetFormatPr defaultColWidth="14.42578125" defaultRowHeight="15" customHeight="1"/>
  <cols>
    <col min="1" max="1" width="3.42578125" customWidth="1"/>
    <col min="2" max="2" width="44.42578125" customWidth="1"/>
    <col min="3" max="3" width="18" customWidth="1"/>
    <col min="4" max="4" width="13.42578125" style="47" customWidth="1"/>
    <col min="5" max="5" width="13.1406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104"/>
      <c r="B1" s="113"/>
      <c r="C1" s="99" t="s">
        <v>0</v>
      </c>
      <c r="D1" s="100"/>
      <c r="E1" s="114"/>
      <c r="F1" s="114"/>
      <c r="G1" s="114"/>
      <c r="H1" s="115"/>
      <c r="I1" s="105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29" ht="23.25" customHeight="1">
      <c r="A2" s="117"/>
      <c r="B2" s="118"/>
      <c r="C2" s="119" t="s">
        <v>1</v>
      </c>
      <c r="D2" s="101"/>
      <c r="E2" s="120"/>
      <c r="F2" s="120"/>
      <c r="G2" s="120"/>
      <c r="H2" s="121"/>
      <c r="I2" s="122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1:29" ht="10.5" customHeight="1">
      <c r="A3" s="123"/>
      <c r="B3" s="62"/>
      <c r="C3" s="124"/>
      <c r="D3" s="125"/>
      <c r="E3" s="62"/>
      <c r="F3" s="61"/>
      <c r="G3" s="62"/>
      <c r="H3" s="62"/>
      <c r="I3" s="126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1:29" ht="57" customHeight="1">
      <c r="A4" s="102" t="s">
        <v>2</v>
      </c>
      <c r="B4" s="103"/>
      <c r="C4" s="127" t="s">
        <v>3</v>
      </c>
      <c r="D4" s="128"/>
      <c r="E4" s="120"/>
      <c r="F4" s="120"/>
      <c r="G4" s="120"/>
      <c r="H4" s="120"/>
      <c r="I4" s="129"/>
      <c r="J4" s="130"/>
      <c r="K4" s="130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29" ht="24.75" customHeight="1">
      <c r="A5" s="131"/>
      <c r="B5" s="132"/>
      <c r="C5" s="133"/>
      <c r="D5" s="134"/>
      <c r="E5" s="132"/>
      <c r="F5" s="135"/>
      <c r="G5" s="62"/>
      <c r="H5" s="136"/>
      <c r="I5" s="137"/>
      <c r="J5" s="138"/>
      <c r="K5" s="139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29" ht="39" customHeight="1">
      <c r="A6" s="97" t="s">
        <v>4</v>
      </c>
      <c r="B6" s="98"/>
      <c r="C6" s="1" t="s">
        <v>5</v>
      </c>
      <c r="D6" s="2" t="s">
        <v>6</v>
      </c>
      <c r="E6" s="5" t="s">
        <v>7</v>
      </c>
      <c r="F6" s="3" t="s">
        <v>8</v>
      </c>
      <c r="G6" s="4"/>
      <c r="H6" s="5" t="s">
        <v>9</v>
      </c>
      <c r="I6" s="6" t="s">
        <v>10</v>
      </c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1:29" ht="13.5" customHeight="1">
      <c r="A7" s="140"/>
      <c r="B7" s="120"/>
      <c r="C7" s="120"/>
      <c r="D7" s="120"/>
      <c r="E7" s="120"/>
      <c r="F7" s="120"/>
      <c r="G7" s="120"/>
      <c r="H7" s="120"/>
      <c r="I7" s="129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</row>
    <row r="8" spans="1:29" ht="27" customHeight="1">
      <c r="A8" s="141" t="s">
        <v>11</v>
      </c>
      <c r="B8" s="120"/>
      <c r="C8" s="120"/>
      <c r="D8" s="120"/>
      <c r="E8" s="120"/>
      <c r="F8" s="120"/>
      <c r="G8" s="120"/>
      <c r="H8" s="120"/>
      <c r="I8" s="129"/>
      <c r="J8" s="142"/>
      <c r="K8" s="143"/>
      <c r="L8" s="143"/>
      <c r="M8" s="143"/>
      <c r="N8" s="143"/>
      <c r="O8" s="143"/>
      <c r="P8" s="143"/>
      <c r="Q8" s="143"/>
      <c r="R8" s="143"/>
      <c r="S8" s="143"/>
      <c r="T8" s="144"/>
      <c r="U8" s="106"/>
      <c r="V8" s="143"/>
      <c r="W8" s="143"/>
      <c r="X8" s="143"/>
      <c r="Y8" s="143"/>
      <c r="Z8" s="143"/>
      <c r="AA8" s="143"/>
      <c r="AB8" s="143"/>
      <c r="AC8" s="143"/>
    </row>
    <row r="9" spans="1:29">
      <c r="A9" s="7"/>
      <c r="B9" s="145" t="s">
        <v>12</v>
      </c>
      <c r="C9" s="146"/>
      <c r="D9" s="147"/>
      <c r="E9" s="148"/>
      <c r="F9" s="149"/>
      <c r="G9" s="150"/>
      <c r="H9" s="149"/>
      <c r="I9" s="8"/>
      <c r="J9" s="151"/>
      <c r="K9" s="152"/>
      <c r="L9" s="151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</row>
    <row r="10" spans="1:29" ht="26.25">
      <c r="A10" s="7"/>
      <c r="B10" s="48" t="s">
        <v>13</v>
      </c>
      <c r="C10" s="49" t="s">
        <v>14</v>
      </c>
      <c r="D10" s="51">
        <v>30000</v>
      </c>
      <c r="E10" s="50">
        <v>5000</v>
      </c>
      <c r="F10" s="52">
        <f>+E10*D10</f>
        <v>150000000</v>
      </c>
      <c r="G10" s="150"/>
      <c r="H10" s="12">
        <f t="shared" ref="H10:H11" si="0">+F10</f>
        <v>150000000</v>
      </c>
      <c r="I10" s="13"/>
      <c r="J10" s="151"/>
      <c r="K10" s="152"/>
      <c r="L10" s="151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</row>
    <row r="11" spans="1:29">
      <c r="A11" s="7"/>
      <c r="B11" s="67" t="s">
        <v>15</v>
      </c>
      <c r="C11" s="68"/>
      <c r="D11" s="70"/>
      <c r="E11" s="69"/>
      <c r="F11" s="153">
        <f>SUM(F10)</f>
        <v>150000000</v>
      </c>
      <c r="G11" s="150"/>
      <c r="H11" s="153">
        <f t="shared" si="0"/>
        <v>150000000</v>
      </c>
      <c r="I11" s="13"/>
      <c r="J11" s="151"/>
      <c r="K11" s="152"/>
      <c r="L11" s="151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</row>
    <row r="12" spans="1:29">
      <c r="A12" s="7"/>
      <c r="B12" s="53" t="s">
        <v>16</v>
      </c>
      <c r="C12" s="9"/>
      <c r="D12" s="11"/>
      <c r="E12" s="14"/>
      <c r="F12" s="12"/>
      <c r="G12" s="150"/>
      <c r="H12" s="12"/>
      <c r="I12" s="13"/>
      <c r="J12" s="151"/>
      <c r="K12" s="152"/>
      <c r="L12" s="151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</row>
    <row r="13" spans="1:29">
      <c r="A13" s="7"/>
      <c r="B13" s="54" t="s">
        <v>17</v>
      </c>
      <c r="C13" s="9"/>
      <c r="D13" s="11"/>
      <c r="E13" s="14"/>
      <c r="F13" s="12"/>
      <c r="G13" s="150"/>
      <c r="H13" s="12"/>
      <c r="I13" s="13"/>
      <c r="J13" s="151"/>
      <c r="K13" s="152"/>
      <c r="L13" s="151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</row>
    <row r="14" spans="1:29">
      <c r="A14" s="7"/>
      <c r="B14" s="55" t="s">
        <v>18</v>
      </c>
      <c r="C14" s="49" t="s">
        <v>19</v>
      </c>
      <c r="D14" s="51">
        <v>1500</v>
      </c>
      <c r="E14" s="56">
        <v>40000</v>
      </c>
      <c r="F14" s="52">
        <f>+E14*D14</f>
        <v>60000000</v>
      </c>
      <c r="G14" s="150"/>
      <c r="H14" s="12"/>
      <c r="I14" s="13">
        <f>F14</f>
        <v>60000000</v>
      </c>
      <c r="J14" s="151"/>
      <c r="K14" s="152"/>
      <c r="L14" s="151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</row>
    <row r="15" spans="1:29">
      <c r="A15" s="7"/>
      <c r="B15" s="71" t="s">
        <v>20</v>
      </c>
      <c r="C15" s="68"/>
      <c r="D15" s="70"/>
      <c r="E15" s="72"/>
      <c r="F15" s="153">
        <f>SUM(F14)</f>
        <v>60000000</v>
      </c>
      <c r="G15" s="150"/>
      <c r="H15" s="12"/>
      <c r="I15" s="154">
        <f>SUM(I14)</f>
        <v>60000000</v>
      </c>
      <c r="J15" s="151"/>
      <c r="K15" s="152"/>
      <c r="L15" s="151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</row>
    <row r="16" spans="1:29">
      <c r="A16" s="7"/>
      <c r="B16" s="57" t="s">
        <v>21</v>
      </c>
      <c r="C16" s="9"/>
      <c r="D16" s="11"/>
      <c r="E16" s="14"/>
      <c r="F16" s="12"/>
      <c r="G16" s="150"/>
      <c r="H16" s="12"/>
      <c r="I16" s="13"/>
      <c r="J16" s="151"/>
      <c r="K16" s="152"/>
      <c r="L16" s="151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</row>
    <row r="17" spans="1:29">
      <c r="A17" s="7"/>
      <c r="B17" s="55" t="s">
        <v>22</v>
      </c>
      <c r="C17" s="49" t="s">
        <v>19</v>
      </c>
      <c r="D17" s="51">
        <v>100</v>
      </c>
      <c r="E17" s="56">
        <v>40000</v>
      </c>
      <c r="F17" s="52">
        <f t="shared" ref="F17:F20" si="1">+E17*D17</f>
        <v>4000000</v>
      </c>
      <c r="G17" s="150"/>
      <c r="H17" s="12"/>
      <c r="I17" s="13">
        <f>F17</f>
        <v>4000000</v>
      </c>
      <c r="J17" s="151"/>
      <c r="K17" s="152"/>
      <c r="L17" s="151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</row>
    <row r="18" spans="1:29">
      <c r="A18" s="7"/>
      <c r="B18" s="55" t="s">
        <v>23</v>
      </c>
      <c r="C18" s="49" t="s">
        <v>19</v>
      </c>
      <c r="D18" s="51">
        <f>18*100</f>
        <v>1800</v>
      </c>
      <c r="E18" s="56">
        <v>40000</v>
      </c>
      <c r="F18" s="52">
        <f t="shared" si="1"/>
        <v>72000000</v>
      </c>
      <c r="G18" s="150"/>
      <c r="H18" s="12"/>
      <c r="I18" s="13">
        <f t="shared" ref="I18:I21" si="2">F18</f>
        <v>72000000</v>
      </c>
      <c r="J18" s="151"/>
      <c r="K18" s="155"/>
      <c r="L18" s="151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</row>
    <row r="19" spans="1:29">
      <c r="A19" s="7"/>
      <c r="B19" s="55" t="s">
        <v>24</v>
      </c>
      <c r="C19" s="49" t="s">
        <v>19</v>
      </c>
      <c r="D19" s="51">
        <v>800</v>
      </c>
      <c r="E19" s="56">
        <v>40000</v>
      </c>
      <c r="F19" s="52">
        <f t="shared" si="1"/>
        <v>32000000</v>
      </c>
      <c r="G19" s="150"/>
      <c r="H19" s="12"/>
      <c r="I19" s="13">
        <f t="shared" si="2"/>
        <v>32000000</v>
      </c>
      <c r="J19" s="151"/>
      <c r="K19" s="152"/>
      <c r="L19" s="151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</row>
    <row r="20" spans="1:29">
      <c r="A20" s="7"/>
      <c r="B20" s="55" t="s">
        <v>25</v>
      </c>
      <c r="C20" s="49" t="s">
        <v>19</v>
      </c>
      <c r="D20" s="51">
        <v>800</v>
      </c>
      <c r="E20" s="56">
        <v>40000</v>
      </c>
      <c r="F20" s="52">
        <f t="shared" si="1"/>
        <v>32000000</v>
      </c>
      <c r="G20" s="150"/>
      <c r="H20" s="12"/>
      <c r="I20" s="13">
        <f t="shared" si="2"/>
        <v>32000000</v>
      </c>
      <c r="J20" s="151"/>
      <c r="K20" s="152"/>
      <c r="L20" s="151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</row>
    <row r="21" spans="1:29" ht="15.75" customHeight="1">
      <c r="A21" s="7"/>
      <c r="B21" s="73" t="s">
        <v>26</v>
      </c>
      <c r="C21" s="68"/>
      <c r="D21" s="70"/>
      <c r="E21" s="72"/>
      <c r="F21" s="153">
        <f>SUM(F17:F20)</f>
        <v>140000000</v>
      </c>
      <c r="G21" s="150"/>
      <c r="H21" s="12"/>
      <c r="I21" s="154">
        <f t="shared" si="2"/>
        <v>140000000</v>
      </c>
      <c r="J21" s="151"/>
      <c r="K21" s="152"/>
      <c r="L21" s="151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</row>
    <row r="22" spans="1:29" ht="15.75" customHeight="1">
      <c r="A22" s="7"/>
      <c r="B22" s="57" t="s">
        <v>27</v>
      </c>
      <c r="C22" s="9"/>
      <c r="D22" s="11"/>
      <c r="E22" s="10"/>
      <c r="F22" s="12"/>
      <c r="G22" s="150"/>
      <c r="H22" s="12"/>
      <c r="I22" s="13"/>
      <c r="J22" s="151"/>
      <c r="K22" s="152"/>
      <c r="L22" s="151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</row>
    <row r="23" spans="1:29" ht="15.75" customHeight="1">
      <c r="A23" s="7"/>
      <c r="B23" s="55" t="s">
        <v>28</v>
      </c>
      <c r="C23" s="49" t="s">
        <v>29</v>
      </c>
      <c r="D23" s="51">
        <v>12200</v>
      </c>
      <c r="E23" s="59">
        <v>8000</v>
      </c>
      <c r="F23" s="52">
        <f t="shared" ref="F23:F28" si="3">+E23*D23</f>
        <v>97600000</v>
      </c>
      <c r="G23" s="151"/>
      <c r="H23" s="156">
        <f>F23</f>
        <v>97600000</v>
      </c>
      <c r="I23" s="15"/>
      <c r="J23" s="151"/>
      <c r="K23" s="152"/>
      <c r="L23" s="151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</row>
    <row r="24" spans="1:29" ht="15.75" customHeight="1">
      <c r="A24" s="7"/>
      <c r="B24" s="55" t="s">
        <v>30</v>
      </c>
      <c r="C24" s="49" t="s">
        <v>29</v>
      </c>
      <c r="D24" s="51">
        <v>3000</v>
      </c>
      <c r="E24" s="59">
        <v>8000</v>
      </c>
      <c r="F24" s="52">
        <f t="shared" si="3"/>
        <v>24000000</v>
      </c>
      <c r="G24" s="157"/>
      <c r="H24" s="158">
        <f t="shared" ref="H24:H30" si="4">+F24</f>
        <v>24000000</v>
      </c>
      <c r="I24" s="16"/>
      <c r="J24" s="151"/>
      <c r="K24" s="152"/>
      <c r="L24" s="151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</row>
    <row r="25" spans="1:29" ht="15.75" customHeight="1">
      <c r="A25" s="7"/>
      <c r="B25" s="55" t="s">
        <v>31</v>
      </c>
      <c r="C25" s="49" t="s">
        <v>32</v>
      </c>
      <c r="D25" s="51">
        <v>200</v>
      </c>
      <c r="E25" s="59">
        <v>25000</v>
      </c>
      <c r="F25" s="52">
        <f t="shared" si="3"/>
        <v>5000000</v>
      </c>
      <c r="G25" s="151"/>
      <c r="H25" s="17">
        <f t="shared" si="4"/>
        <v>5000000</v>
      </c>
      <c r="I25" s="18"/>
      <c r="J25" s="151"/>
      <c r="K25" s="152"/>
      <c r="L25" s="151"/>
      <c r="M25" s="159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</row>
    <row r="26" spans="1:29" ht="15.75" customHeight="1">
      <c r="A26" s="7"/>
      <c r="B26" s="55" t="s">
        <v>33</v>
      </c>
      <c r="C26" s="49" t="s">
        <v>32</v>
      </c>
      <c r="D26" s="51">
        <v>200</v>
      </c>
      <c r="E26" s="59">
        <v>40000</v>
      </c>
      <c r="F26" s="52">
        <f t="shared" si="3"/>
        <v>8000000</v>
      </c>
      <c r="G26" s="157"/>
      <c r="H26" s="19">
        <f t="shared" si="4"/>
        <v>8000000</v>
      </c>
      <c r="I26" s="20"/>
      <c r="J26" s="151"/>
      <c r="K26" s="152"/>
      <c r="L26" s="151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</row>
    <row r="27" spans="1:29" ht="15.75" customHeight="1">
      <c r="A27" s="7"/>
      <c r="B27" s="55" t="s">
        <v>34</v>
      </c>
      <c r="C27" s="49" t="s">
        <v>35</v>
      </c>
      <c r="D27" s="51">
        <v>100</v>
      </c>
      <c r="E27" s="59">
        <v>350000</v>
      </c>
      <c r="F27" s="52">
        <f t="shared" si="3"/>
        <v>35000000</v>
      </c>
      <c r="G27" s="21"/>
      <c r="H27" s="17">
        <f t="shared" si="4"/>
        <v>35000000</v>
      </c>
      <c r="I27" s="22"/>
      <c r="J27" s="151"/>
      <c r="K27" s="152"/>
      <c r="L27" s="151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</row>
    <row r="28" spans="1:29" ht="15.75" customHeight="1">
      <c r="A28" s="7"/>
      <c r="B28" s="58" t="s">
        <v>36</v>
      </c>
      <c r="C28" s="49" t="s">
        <v>37</v>
      </c>
      <c r="D28" s="51">
        <v>8000</v>
      </c>
      <c r="E28" s="59">
        <v>15000</v>
      </c>
      <c r="F28" s="52">
        <f t="shared" si="3"/>
        <v>120000000</v>
      </c>
      <c r="G28" s="151"/>
      <c r="H28" s="17">
        <f t="shared" si="4"/>
        <v>120000000</v>
      </c>
      <c r="I28" s="18"/>
      <c r="J28" s="151"/>
      <c r="K28" s="152"/>
      <c r="L28" s="151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</row>
    <row r="29" spans="1:29" ht="15.75" customHeight="1">
      <c r="A29" s="7"/>
      <c r="B29" s="74" t="s">
        <v>38</v>
      </c>
      <c r="C29" s="160"/>
      <c r="D29" s="161"/>
      <c r="E29" s="162"/>
      <c r="F29" s="163">
        <f>SUM(F23:F28)</f>
        <v>289600000</v>
      </c>
      <c r="G29" s="157"/>
      <c r="H29" s="164">
        <f t="shared" si="4"/>
        <v>289600000</v>
      </c>
      <c r="I29" s="96"/>
      <c r="J29" s="151"/>
      <c r="K29" s="152"/>
      <c r="L29" s="151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</row>
    <row r="30" spans="1:29" ht="30" hidden="1" customHeight="1">
      <c r="A30" s="7"/>
      <c r="B30" s="24"/>
      <c r="C30" s="9"/>
      <c r="D30" s="26"/>
      <c r="E30" s="25"/>
      <c r="F30" s="19" t="e">
        <f>+E30*#REF!</f>
        <v>#REF!</v>
      </c>
      <c r="G30" s="151"/>
      <c r="H30" s="17" t="e">
        <f t="shared" si="4"/>
        <v>#REF!</v>
      </c>
      <c r="I30" s="95"/>
      <c r="J30" s="151"/>
      <c r="K30" s="152"/>
      <c r="L30" s="151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</row>
    <row r="31" spans="1:29" ht="19.5" customHeight="1">
      <c r="A31" s="7"/>
      <c r="B31" s="57" t="s">
        <v>39</v>
      </c>
      <c r="C31" s="27"/>
      <c r="D31" s="29"/>
      <c r="E31" s="28"/>
      <c r="F31" s="30"/>
      <c r="G31" s="31"/>
      <c r="H31" s="30"/>
      <c r="I31" s="165"/>
      <c r="J31" s="32"/>
      <c r="K31" s="33"/>
      <c r="L31" s="32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</row>
    <row r="32" spans="1:29" ht="15.75" customHeight="1">
      <c r="A32" s="7"/>
      <c r="B32" s="55" t="s">
        <v>40</v>
      </c>
      <c r="C32" s="49" t="s">
        <v>37</v>
      </c>
      <c r="D32" s="50">
        <v>100</v>
      </c>
      <c r="E32" s="50">
        <v>280000</v>
      </c>
      <c r="F32" s="52">
        <f t="shared" ref="F32:F42" si="5">+E32*D32</f>
        <v>28000000</v>
      </c>
      <c r="G32" s="31"/>
      <c r="H32" s="34">
        <f t="shared" ref="H32:H33" si="6">+F32</f>
        <v>28000000</v>
      </c>
      <c r="I32" s="35"/>
      <c r="J32" s="32"/>
      <c r="K32" s="33"/>
      <c r="L32" s="32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</row>
    <row r="33" spans="1:29" ht="15.75" customHeight="1">
      <c r="A33" s="7"/>
      <c r="B33" s="55" t="s">
        <v>41</v>
      </c>
      <c r="C33" s="49" t="s">
        <v>37</v>
      </c>
      <c r="D33" s="50">
        <v>100</v>
      </c>
      <c r="E33" s="50">
        <v>15000</v>
      </c>
      <c r="F33" s="52">
        <f t="shared" si="5"/>
        <v>1500000</v>
      </c>
      <c r="G33" s="47"/>
      <c r="H33" s="34">
        <f t="shared" si="6"/>
        <v>1500000</v>
      </c>
      <c r="I33" s="60"/>
      <c r="J33" s="32"/>
      <c r="K33" s="33"/>
      <c r="L33" s="32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 ht="15.75" customHeight="1">
      <c r="A34" s="7"/>
      <c r="B34" s="55" t="s">
        <v>42</v>
      </c>
      <c r="C34" s="49" t="s">
        <v>37</v>
      </c>
      <c r="D34" s="50">
        <v>100</v>
      </c>
      <c r="E34" s="50">
        <v>85000</v>
      </c>
      <c r="F34" s="52">
        <f t="shared" si="5"/>
        <v>8500000</v>
      </c>
      <c r="G34" s="150"/>
      <c r="H34" s="12">
        <f t="shared" ref="H34:H41" si="7">+F34</f>
        <v>8500000</v>
      </c>
      <c r="I34" s="13"/>
      <c r="J34" s="151"/>
      <c r="K34" s="152"/>
      <c r="L34" s="151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</row>
    <row r="35" spans="1:29" ht="15.75" customHeight="1">
      <c r="A35" s="7"/>
      <c r="B35" s="55" t="s">
        <v>43</v>
      </c>
      <c r="C35" s="49" t="s">
        <v>37</v>
      </c>
      <c r="D35" s="50">
        <v>200</v>
      </c>
      <c r="E35" s="50">
        <v>25000</v>
      </c>
      <c r="F35" s="52">
        <f t="shared" si="5"/>
        <v>5000000</v>
      </c>
      <c r="G35" s="150"/>
      <c r="H35" s="12">
        <f t="shared" si="7"/>
        <v>5000000</v>
      </c>
      <c r="I35" s="13"/>
      <c r="J35" s="151"/>
      <c r="K35" s="152"/>
      <c r="L35" s="151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</row>
    <row r="36" spans="1:29" ht="15.75" customHeight="1">
      <c r="A36" s="7"/>
      <c r="B36" s="55" t="s">
        <v>44</v>
      </c>
      <c r="C36" s="49" t="s">
        <v>37</v>
      </c>
      <c r="D36" s="50">
        <v>200</v>
      </c>
      <c r="E36" s="50">
        <v>25000</v>
      </c>
      <c r="F36" s="52">
        <f t="shared" si="5"/>
        <v>5000000</v>
      </c>
      <c r="G36" s="150"/>
      <c r="H36" s="12">
        <f t="shared" si="7"/>
        <v>5000000</v>
      </c>
      <c r="I36" s="13"/>
      <c r="J36" s="151"/>
      <c r="K36" s="152"/>
      <c r="L36" s="151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</row>
    <row r="37" spans="1:29" ht="15.75" customHeight="1">
      <c r="A37" s="7"/>
      <c r="B37" s="55" t="s">
        <v>45</v>
      </c>
      <c r="C37" s="49" t="s">
        <v>37</v>
      </c>
      <c r="D37" s="50">
        <v>600</v>
      </c>
      <c r="E37" s="50">
        <v>5000</v>
      </c>
      <c r="F37" s="52">
        <f t="shared" si="5"/>
        <v>3000000</v>
      </c>
      <c r="G37" s="150"/>
      <c r="H37" s="12">
        <f t="shared" si="7"/>
        <v>3000000</v>
      </c>
      <c r="I37" s="13"/>
      <c r="J37" s="151"/>
      <c r="K37" s="152"/>
      <c r="L37" s="151" t="s">
        <v>46</v>
      </c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</row>
    <row r="38" spans="1:29" ht="15.75" customHeight="1">
      <c r="A38" s="7"/>
      <c r="B38" s="55" t="s">
        <v>47</v>
      </c>
      <c r="C38" s="49" t="s">
        <v>37</v>
      </c>
      <c r="D38" s="50">
        <v>100</v>
      </c>
      <c r="E38" s="50">
        <v>30000</v>
      </c>
      <c r="F38" s="52">
        <f t="shared" si="5"/>
        <v>3000000</v>
      </c>
      <c r="G38" s="150"/>
      <c r="H38" s="12">
        <f t="shared" si="7"/>
        <v>3000000</v>
      </c>
      <c r="I38" s="13"/>
      <c r="J38" s="151"/>
      <c r="K38" s="152"/>
      <c r="L38" s="151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</row>
    <row r="39" spans="1:29" ht="15.75" customHeight="1">
      <c r="A39" s="7"/>
      <c r="B39" s="55" t="s">
        <v>48</v>
      </c>
      <c r="C39" s="49" t="s">
        <v>37</v>
      </c>
      <c r="D39" s="50">
        <v>8</v>
      </c>
      <c r="E39" s="50">
        <v>1400000</v>
      </c>
      <c r="F39" s="52">
        <f t="shared" si="5"/>
        <v>11200000</v>
      </c>
      <c r="G39" s="150"/>
      <c r="H39" s="12">
        <f t="shared" si="7"/>
        <v>11200000</v>
      </c>
      <c r="I39" s="13"/>
      <c r="J39" s="151"/>
      <c r="K39" s="152"/>
      <c r="L39" s="151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</row>
    <row r="40" spans="1:29" ht="15.75" customHeight="1">
      <c r="A40" s="7"/>
      <c r="B40" s="55" t="s">
        <v>49</v>
      </c>
      <c r="C40" s="49" t="s">
        <v>37</v>
      </c>
      <c r="D40" s="50">
        <v>30</v>
      </c>
      <c r="E40" s="50">
        <v>1400000</v>
      </c>
      <c r="F40" s="52">
        <f t="shared" si="5"/>
        <v>42000000</v>
      </c>
      <c r="G40" s="150"/>
      <c r="H40" s="12">
        <f t="shared" si="7"/>
        <v>42000000</v>
      </c>
      <c r="I40" s="13"/>
      <c r="J40" s="151"/>
      <c r="K40" s="152"/>
      <c r="L40" s="151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</row>
    <row r="41" spans="1:29" ht="15.75" customHeight="1">
      <c r="A41" s="7"/>
      <c r="B41" s="55" t="s">
        <v>50</v>
      </c>
      <c r="C41" s="49" t="s">
        <v>37</v>
      </c>
      <c r="D41" s="50">
        <v>2</v>
      </c>
      <c r="E41" s="50">
        <v>12000000</v>
      </c>
      <c r="F41" s="52">
        <f t="shared" si="5"/>
        <v>24000000</v>
      </c>
      <c r="G41" s="166"/>
      <c r="H41" s="12">
        <f t="shared" si="7"/>
        <v>24000000</v>
      </c>
      <c r="I41" s="60"/>
      <c r="J41" s="151"/>
      <c r="K41" s="152"/>
      <c r="L41" s="151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</row>
    <row r="42" spans="1:29" ht="15" customHeight="1">
      <c r="A42" s="7"/>
      <c r="B42" s="55" t="s">
        <v>51</v>
      </c>
      <c r="C42" s="49" t="s">
        <v>52</v>
      </c>
      <c r="D42" s="50">
        <v>2</v>
      </c>
      <c r="E42" s="50">
        <v>11052000</v>
      </c>
      <c r="F42" s="52">
        <f t="shared" si="5"/>
        <v>22104000</v>
      </c>
      <c r="G42" s="157"/>
      <c r="H42" s="36">
        <f t="shared" ref="H42:H43" si="8">+F42</f>
        <v>22104000</v>
      </c>
      <c r="I42" s="20"/>
      <c r="J42" s="61"/>
      <c r="K42" s="62"/>
      <c r="L42" s="61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</row>
    <row r="43" spans="1:29" ht="20.25" customHeight="1">
      <c r="A43" s="7"/>
      <c r="B43" s="75" t="s">
        <v>53</v>
      </c>
      <c r="C43" s="76"/>
      <c r="D43" s="167"/>
      <c r="E43" s="77"/>
      <c r="F43" s="168">
        <f>SUM(F32:F42)</f>
        <v>153304000</v>
      </c>
      <c r="G43" s="169"/>
      <c r="H43" s="168">
        <f t="shared" si="8"/>
        <v>153304000</v>
      </c>
      <c r="I43" s="23"/>
      <c r="J43" s="61"/>
      <c r="K43" s="62"/>
      <c r="L43" s="61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</row>
    <row r="44" spans="1:29" s="47" customFormat="1" ht="20.25" customHeight="1">
      <c r="A44" s="7"/>
      <c r="B44" s="57" t="s">
        <v>54</v>
      </c>
      <c r="C44" s="89"/>
      <c r="D44" s="170"/>
      <c r="E44" s="90"/>
      <c r="F44" s="168"/>
      <c r="G44" s="169"/>
      <c r="H44" s="168"/>
      <c r="I44" s="23"/>
      <c r="J44" s="61"/>
      <c r="K44" s="62"/>
      <c r="L44" s="61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</row>
    <row r="45" spans="1:29" s="47" customFormat="1" ht="20.25" customHeight="1">
      <c r="A45" s="7"/>
      <c r="B45" s="57" t="s">
        <v>55</v>
      </c>
      <c r="C45" s="89"/>
      <c r="D45" s="170"/>
      <c r="E45" s="90"/>
      <c r="F45" s="168"/>
      <c r="G45" s="169"/>
      <c r="H45" s="168"/>
      <c r="I45" s="23"/>
      <c r="J45" s="61"/>
      <c r="K45" s="62"/>
      <c r="L45" s="61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</row>
    <row r="46" spans="1:29" s="47" customFormat="1" ht="20.25" customHeight="1">
      <c r="A46" s="7"/>
      <c r="B46" s="64" t="s">
        <v>56</v>
      </c>
      <c r="C46" s="93" t="s">
        <v>57</v>
      </c>
      <c r="D46" s="64">
        <v>12</v>
      </c>
      <c r="E46" s="66">
        <v>4200000</v>
      </c>
      <c r="F46" s="52">
        <f t="shared" ref="F46:F48" si="9">+E46*D46</f>
        <v>50400000</v>
      </c>
      <c r="G46" s="169"/>
      <c r="H46" s="171">
        <f>F46</f>
        <v>50400000</v>
      </c>
      <c r="I46" s="23"/>
      <c r="J46" s="61"/>
      <c r="K46" s="62"/>
      <c r="L46" s="61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</row>
    <row r="47" spans="1:29" s="47" customFormat="1" ht="20.25" customHeight="1">
      <c r="A47" s="7"/>
      <c r="B47" s="64" t="s">
        <v>58</v>
      </c>
      <c r="C47" s="93" t="s">
        <v>57</v>
      </c>
      <c r="D47" s="64">
        <v>12</v>
      </c>
      <c r="E47" s="66">
        <v>3200000</v>
      </c>
      <c r="F47" s="52">
        <f t="shared" si="9"/>
        <v>38400000</v>
      </c>
      <c r="G47" s="169"/>
      <c r="H47" s="171">
        <f t="shared" ref="H47:H48" si="10">F47</f>
        <v>38400000</v>
      </c>
      <c r="I47" s="23"/>
      <c r="J47" s="61"/>
      <c r="K47" s="62"/>
      <c r="L47" s="61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</row>
    <row r="48" spans="1:29" s="47" customFormat="1" ht="20.25" customHeight="1">
      <c r="A48" s="7"/>
      <c r="B48" s="64" t="s">
        <v>59</v>
      </c>
      <c r="C48" s="93" t="s">
        <v>60</v>
      </c>
      <c r="D48" s="64">
        <v>12</v>
      </c>
      <c r="E48" s="66">
        <v>4200000</v>
      </c>
      <c r="F48" s="52">
        <f t="shared" si="9"/>
        <v>50400000</v>
      </c>
      <c r="G48" s="169"/>
      <c r="H48" s="171">
        <f t="shared" si="10"/>
        <v>50400000</v>
      </c>
      <c r="I48" s="23"/>
      <c r="J48" s="61"/>
      <c r="K48" s="62"/>
      <c r="L48" s="61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</row>
    <row r="49" spans="1:29" s="47" customFormat="1" ht="20.25" customHeight="1">
      <c r="A49" s="7"/>
      <c r="B49" s="78" t="s">
        <v>61</v>
      </c>
      <c r="C49" s="91"/>
      <c r="D49" s="172"/>
      <c r="E49" s="92"/>
      <c r="F49" s="168">
        <f>SUM(F46:F48)</f>
        <v>139200000</v>
      </c>
      <c r="G49" s="169"/>
      <c r="H49" s="168">
        <f>SUM(H46:H48)</f>
        <v>139200000</v>
      </c>
      <c r="I49" s="23"/>
      <c r="J49" s="61"/>
      <c r="K49" s="62"/>
      <c r="L49" s="61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</row>
    <row r="50" spans="1:29" s="47" customFormat="1" ht="16.5" customHeight="1">
      <c r="A50" s="7"/>
      <c r="B50" s="63" t="s">
        <v>62</v>
      </c>
      <c r="C50" s="37"/>
      <c r="D50" s="173"/>
      <c r="E50" s="38"/>
      <c r="F50" s="168"/>
      <c r="G50" s="169"/>
      <c r="H50" s="168"/>
      <c r="I50" s="23"/>
      <c r="J50" s="61"/>
      <c r="K50" s="62"/>
      <c r="L50" s="61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</row>
    <row r="51" spans="1:29" s="47" customFormat="1" ht="16.5" customHeight="1">
      <c r="A51" s="7"/>
      <c r="B51" s="64" t="s">
        <v>63</v>
      </c>
      <c r="C51" s="65" t="s">
        <v>52</v>
      </c>
      <c r="D51" s="64">
        <v>12</v>
      </c>
      <c r="E51" s="66">
        <v>300000</v>
      </c>
      <c r="F51" s="52">
        <f>+E51*D51</f>
        <v>3600000</v>
      </c>
      <c r="G51" s="174"/>
      <c r="H51" s="171">
        <f>F51</f>
        <v>3600000</v>
      </c>
      <c r="I51" s="23"/>
      <c r="J51" s="61"/>
      <c r="K51" s="62"/>
      <c r="L51" s="61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</row>
    <row r="52" spans="1:29" s="47" customFormat="1" ht="16.5" customHeight="1">
      <c r="A52" s="7"/>
      <c r="B52" s="78" t="s">
        <v>64</v>
      </c>
      <c r="C52" s="76"/>
      <c r="D52" s="167"/>
      <c r="E52" s="77"/>
      <c r="F52" s="168">
        <f>SUM(F51)</f>
        <v>3600000</v>
      </c>
      <c r="G52" s="169"/>
      <c r="H52" s="168">
        <f>SUM(H51)</f>
        <v>3600000</v>
      </c>
      <c r="I52" s="23"/>
      <c r="J52" s="61"/>
      <c r="K52" s="62"/>
      <c r="L52" s="61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</row>
    <row r="53" spans="1:29" s="47" customFormat="1" ht="16.5" customHeight="1">
      <c r="A53" s="7"/>
      <c r="B53" s="63" t="s">
        <v>65</v>
      </c>
      <c r="C53" s="37"/>
      <c r="D53" s="173"/>
      <c r="E53" s="38"/>
      <c r="F53" s="168"/>
      <c r="G53" s="169"/>
      <c r="H53" s="168"/>
      <c r="I53" s="23"/>
      <c r="J53" s="61"/>
      <c r="K53" s="62"/>
      <c r="L53" s="61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</row>
    <row r="54" spans="1:29" s="47" customFormat="1" ht="26.25" customHeight="1">
      <c r="A54" s="7"/>
      <c r="B54" s="64" t="s">
        <v>66</v>
      </c>
      <c r="C54" s="65" t="s">
        <v>35</v>
      </c>
      <c r="D54" s="173">
        <v>1</v>
      </c>
      <c r="E54" s="66">
        <v>10000000</v>
      </c>
      <c r="F54" s="52">
        <f>+E54*D54</f>
        <v>10000000</v>
      </c>
      <c r="G54" s="169"/>
      <c r="H54" s="171">
        <f>F54</f>
        <v>10000000</v>
      </c>
      <c r="I54" s="23"/>
      <c r="J54" s="61"/>
      <c r="K54" s="62"/>
      <c r="L54" s="61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</row>
    <row r="55" spans="1:29" s="47" customFormat="1" ht="16.5" customHeight="1">
      <c r="A55" s="7"/>
      <c r="B55" s="64" t="s">
        <v>67</v>
      </c>
      <c r="C55" s="65" t="s">
        <v>35</v>
      </c>
      <c r="D55" s="173">
        <v>1</v>
      </c>
      <c r="E55" s="66">
        <v>19000000</v>
      </c>
      <c r="F55" s="52">
        <f t="shared" ref="F55:F57" si="11">+E55*D55</f>
        <v>19000000</v>
      </c>
      <c r="G55" s="169"/>
      <c r="H55" s="171">
        <f t="shared" ref="H55:H58" si="12">F55</f>
        <v>19000000</v>
      </c>
      <c r="I55" s="23"/>
      <c r="J55" s="61"/>
      <c r="K55" s="62"/>
      <c r="L55" s="61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</row>
    <row r="56" spans="1:29" s="47" customFormat="1" ht="16.5" customHeight="1">
      <c r="A56" s="7"/>
      <c r="B56" s="64" t="s">
        <v>68</v>
      </c>
      <c r="C56" s="65" t="s">
        <v>35</v>
      </c>
      <c r="D56" s="173">
        <v>1</v>
      </c>
      <c r="E56" s="66">
        <v>10000000</v>
      </c>
      <c r="F56" s="52">
        <f t="shared" si="11"/>
        <v>10000000</v>
      </c>
      <c r="G56" s="169"/>
      <c r="H56" s="171">
        <f t="shared" si="12"/>
        <v>10000000</v>
      </c>
      <c r="I56" s="23"/>
      <c r="J56" s="61"/>
      <c r="K56" s="62"/>
      <c r="L56" s="61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</row>
    <row r="57" spans="1:29" s="47" customFormat="1" ht="16.5" customHeight="1">
      <c r="A57" s="7"/>
      <c r="B57" s="64" t="s">
        <v>69</v>
      </c>
      <c r="C57" s="65" t="s">
        <v>35</v>
      </c>
      <c r="D57" s="173">
        <v>1</v>
      </c>
      <c r="E57" s="66">
        <v>6000000</v>
      </c>
      <c r="F57" s="52">
        <f t="shared" si="11"/>
        <v>6000000</v>
      </c>
      <c r="G57" s="169"/>
      <c r="H57" s="171">
        <f t="shared" si="12"/>
        <v>6000000</v>
      </c>
      <c r="I57" s="23"/>
      <c r="J57" s="61"/>
      <c r="K57" s="62"/>
      <c r="L57" s="61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</row>
    <row r="58" spans="1:29" s="47" customFormat="1" ht="16.5" customHeight="1">
      <c r="A58" s="7"/>
      <c r="B58" s="78" t="s">
        <v>70</v>
      </c>
      <c r="C58" s="76"/>
      <c r="D58" s="167"/>
      <c r="E58" s="77"/>
      <c r="F58" s="168">
        <f>SUM(F54:F57)</f>
        <v>45000000</v>
      </c>
      <c r="G58" s="169"/>
      <c r="H58" s="168">
        <f t="shared" si="12"/>
        <v>45000000</v>
      </c>
      <c r="I58" s="23"/>
      <c r="J58" s="61"/>
      <c r="K58" s="62"/>
      <c r="L58" s="61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</row>
    <row r="59" spans="1:29" s="47" customFormat="1" ht="16.5" customHeight="1">
      <c r="A59" s="7"/>
      <c r="B59" s="63" t="s">
        <v>71</v>
      </c>
      <c r="C59" s="65"/>
      <c r="D59" s="79"/>
      <c r="E59" s="79"/>
      <c r="F59" s="175"/>
      <c r="G59" s="169"/>
      <c r="H59" s="171"/>
      <c r="I59" s="23"/>
      <c r="J59" s="61"/>
      <c r="K59" s="62"/>
      <c r="L59" s="61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</row>
    <row r="60" spans="1:29" s="47" customFormat="1" ht="29.25" customHeight="1">
      <c r="A60" s="7"/>
      <c r="B60" s="64" t="s">
        <v>72</v>
      </c>
      <c r="C60" s="65" t="s">
        <v>73</v>
      </c>
      <c r="D60" s="64">
        <v>2</v>
      </c>
      <c r="E60" s="66">
        <v>1000000</v>
      </c>
      <c r="F60" s="52">
        <f t="shared" ref="F60:F63" si="13">+E60*D60</f>
        <v>2000000</v>
      </c>
      <c r="G60" s="169"/>
      <c r="H60" s="171">
        <f>F60</f>
        <v>2000000</v>
      </c>
      <c r="I60" s="23"/>
      <c r="J60" s="61"/>
      <c r="K60" s="62"/>
      <c r="L60" s="66">
        <v>1000000</v>
      </c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</row>
    <row r="61" spans="1:29" s="47" customFormat="1" ht="16.5" customHeight="1">
      <c r="A61" s="7"/>
      <c r="B61" s="64" t="s">
        <v>74</v>
      </c>
      <c r="C61" s="65" t="s">
        <v>75</v>
      </c>
      <c r="D61" s="64">
        <v>2</v>
      </c>
      <c r="E61" s="66">
        <v>1000000</v>
      </c>
      <c r="F61" s="52">
        <f t="shared" si="13"/>
        <v>2000000</v>
      </c>
      <c r="G61" s="169"/>
      <c r="H61" s="171">
        <f t="shared" ref="H61:H64" si="14">F61</f>
        <v>2000000</v>
      </c>
      <c r="I61" s="23"/>
      <c r="J61" s="61"/>
      <c r="K61" s="62"/>
      <c r="L61" s="66">
        <v>1000000</v>
      </c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</row>
    <row r="62" spans="1:29" s="47" customFormat="1" ht="16.5" customHeight="1">
      <c r="A62" s="7"/>
      <c r="B62" s="64" t="s">
        <v>76</v>
      </c>
      <c r="C62" s="65" t="s">
        <v>75</v>
      </c>
      <c r="D62" s="64">
        <v>1</v>
      </c>
      <c r="E62" s="66">
        <v>1350000</v>
      </c>
      <c r="F62" s="52">
        <f t="shared" si="13"/>
        <v>1350000</v>
      </c>
      <c r="G62" s="169"/>
      <c r="H62" s="171">
        <f t="shared" si="14"/>
        <v>1350000</v>
      </c>
      <c r="I62" s="23"/>
      <c r="J62" s="61"/>
      <c r="K62" s="62"/>
      <c r="L62" s="66">
        <v>1350000</v>
      </c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</row>
    <row r="63" spans="1:29" s="47" customFormat="1" ht="28.5" customHeight="1">
      <c r="A63" s="7"/>
      <c r="B63" s="64" t="s">
        <v>77</v>
      </c>
      <c r="C63" s="65" t="s">
        <v>75</v>
      </c>
      <c r="D63" s="64">
        <v>3</v>
      </c>
      <c r="E63" s="66">
        <v>700000</v>
      </c>
      <c r="F63" s="52">
        <f t="shared" si="13"/>
        <v>2100000</v>
      </c>
      <c r="G63" s="169"/>
      <c r="H63" s="171">
        <f t="shared" si="14"/>
        <v>2100000</v>
      </c>
      <c r="I63" s="23"/>
      <c r="J63" s="61"/>
      <c r="K63" s="62"/>
      <c r="L63" s="66">
        <v>700000</v>
      </c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</row>
    <row r="64" spans="1:29" s="47" customFormat="1" ht="16.5" customHeight="1">
      <c r="A64" s="7"/>
      <c r="B64" s="78" t="s">
        <v>78</v>
      </c>
      <c r="C64" s="81"/>
      <c r="D64" s="82"/>
      <c r="E64" s="82"/>
      <c r="F64" s="176">
        <f>SUM(F60:F63)</f>
        <v>7450000</v>
      </c>
      <c r="G64" s="169"/>
      <c r="H64" s="168">
        <f t="shared" si="14"/>
        <v>7450000</v>
      </c>
      <c r="I64" s="23"/>
      <c r="J64" s="61"/>
      <c r="K64" s="62"/>
      <c r="L64" s="61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</row>
    <row r="65" spans="1:29" s="47" customFormat="1" ht="16.5" customHeight="1">
      <c r="A65" s="7"/>
      <c r="B65" s="57" t="s">
        <v>79</v>
      </c>
      <c r="C65" s="85"/>
      <c r="D65" s="86"/>
      <c r="E65" s="86"/>
      <c r="F65" s="176"/>
      <c r="G65" s="169"/>
      <c r="H65" s="168"/>
      <c r="I65" s="23"/>
      <c r="J65" s="61"/>
      <c r="K65" s="62"/>
      <c r="L65" s="61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</row>
    <row r="66" spans="1:29" s="47" customFormat="1" ht="16.5" customHeight="1">
      <c r="A66" s="7"/>
      <c r="B66" s="64" t="s">
        <v>80</v>
      </c>
      <c r="C66" s="65" t="s">
        <v>35</v>
      </c>
      <c r="D66" s="79">
        <v>1</v>
      </c>
      <c r="E66" s="79">
        <v>10000000</v>
      </c>
      <c r="F66" s="52">
        <f t="shared" ref="F66:F68" si="15">+E66*D66</f>
        <v>10000000</v>
      </c>
      <c r="G66" s="169"/>
      <c r="H66" s="171">
        <f>F66</f>
        <v>10000000</v>
      </c>
      <c r="I66" s="23"/>
      <c r="J66" s="61"/>
      <c r="K66" s="62"/>
      <c r="L66" s="61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</row>
    <row r="67" spans="1:29" s="47" customFormat="1" ht="16.5" customHeight="1">
      <c r="A67" s="7"/>
      <c r="B67" s="55" t="s">
        <v>81</v>
      </c>
      <c r="C67" s="49" t="s">
        <v>82</v>
      </c>
      <c r="D67" s="51">
        <v>832.7</v>
      </c>
      <c r="E67" s="59">
        <v>160000</v>
      </c>
      <c r="F67" s="52">
        <f t="shared" si="15"/>
        <v>133232000</v>
      </c>
      <c r="G67" s="169"/>
      <c r="H67" s="171"/>
      <c r="I67" s="171">
        <f>+F67</f>
        <v>133232000</v>
      </c>
      <c r="J67" s="61"/>
      <c r="K67" s="62"/>
      <c r="L67" s="61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</row>
    <row r="68" spans="1:29" s="47" customFormat="1" ht="16.5" customHeight="1">
      <c r="A68" s="7"/>
      <c r="B68" s="64" t="s">
        <v>83</v>
      </c>
      <c r="C68" s="65" t="s">
        <v>37</v>
      </c>
      <c r="D68" s="79">
        <v>119</v>
      </c>
      <c r="E68" s="79">
        <v>4000</v>
      </c>
      <c r="F68" s="52">
        <f t="shared" si="15"/>
        <v>476000</v>
      </c>
      <c r="G68" s="169"/>
      <c r="H68" s="171">
        <f t="shared" ref="H68" si="16">F68</f>
        <v>476000</v>
      </c>
      <c r="I68" s="23"/>
      <c r="J68" s="61"/>
      <c r="K68" s="62"/>
      <c r="L68" s="61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</row>
    <row r="69" spans="1:29" s="47" customFormat="1" ht="16.5" customHeight="1">
      <c r="A69" s="7"/>
      <c r="B69" s="78" t="s">
        <v>84</v>
      </c>
      <c r="C69" s="87"/>
      <c r="D69" s="177"/>
      <c r="E69" s="88"/>
      <c r="F69" s="176">
        <f>SUM(F66:F68)</f>
        <v>143708000</v>
      </c>
      <c r="G69" s="169"/>
      <c r="H69" s="168">
        <f>SUM(H66:H68)</f>
        <v>10476000</v>
      </c>
      <c r="I69" s="178">
        <f>SUM(I67:I68)</f>
        <v>133232000</v>
      </c>
      <c r="J69" s="61"/>
      <c r="K69" s="62"/>
      <c r="L69" s="61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</row>
    <row r="70" spans="1:29" s="47" customFormat="1" ht="16.5" customHeight="1">
      <c r="A70" s="7"/>
      <c r="B70" s="83" t="s">
        <v>85</v>
      </c>
      <c r="C70" s="84"/>
      <c r="D70" s="179"/>
      <c r="E70" s="4"/>
      <c r="F70" s="168"/>
      <c r="G70" s="169"/>
      <c r="H70" s="168"/>
      <c r="I70" s="23"/>
      <c r="J70" s="61"/>
      <c r="K70" s="62"/>
      <c r="L70" s="61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</row>
    <row r="71" spans="1:29" s="47" customFormat="1" ht="16.5" customHeight="1">
      <c r="A71" s="7"/>
      <c r="B71" s="55" t="s">
        <v>86</v>
      </c>
      <c r="C71" s="49" t="s">
        <v>37</v>
      </c>
      <c r="D71" s="51">
        <v>1</v>
      </c>
      <c r="E71" s="56">
        <v>8000000</v>
      </c>
      <c r="F71" s="52">
        <f t="shared" ref="F71:F74" si="17">+E71*D71</f>
        <v>8000000</v>
      </c>
      <c r="G71" s="174"/>
      <c r="H71" s="171">
        <f>F71</f>
        <v>8000000</v>
      </c>
      <c r="I71" s="23"/>
      <c r="J71" s="61"/>
      <c r="K71" s="62"/>
      <c r="L71" s="61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</row>
    <row r="72" spans="1:29" s="47" customFormat="1" ht="16.5" customHeight="1">
      <c r="A72" s="7"/>
      <c r="B72" s="64" t="s">
        <v>87</v>
      </c>
      <c r="C72" s="65" t="s">
        <v>37</v>
      </c>
      <c r="D72" s="51">
        <v>832.7</v>
      </c>
      <c r="E72" s="79">
        <v>50000</v>
      </c>
      <c r="F72" s="52">
        <f t="shared" si="17"/>
        <v>41635000</v>
      </c>
      <c r="G72" s="174"/>
      <c r="H72" s="171">
        <v>0</v>
      </c>
      <c r="I72" s="23">
        <v>41635000</v>
      </c>
      <c r="J72" s="61"/>
      <c r="K72" s="62"/>
      <c r="L72" s="61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</row>
    <row r="73" spans="1:29" s="47" customFormat="1" ht="16.5" customHeight="1">
      <c r="A73" s="7"/>
      <c r="B73" s="64" t="s">
        <v>88</v>
      </c>
      <c r="C73" s="65" t="s">
        <v>37</v>
      </c>
      <c r="D73" s="64">
        <v>12</v>
      </c>
      <c r="E73" s="66">
        <v>3000000</v>
      </c>
      <c r="F73" s="52">
        <f t="shared" si="17"/>
        <v>36000000</v>
      </c>
      <c r="G73" s="174"/>
      <c r="H73" s="171">
        <f t="shared" ref="H73:H74" si="18">F73</f>
        <v>36000000</v>
      </c>
      <c r="I73" s="23"/>
      <c r="J73" s="61"/>
      <c r="K73" s="62"/>
      <c r="L73" s="61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</row>
    <row r="74" spans="1:29" s="47" customFormat="1" ht="16.5" customHeight="1">
      <c r="A74" s="7"/>
      <c r="B74" s="55" t="s">
        <v>89</v>
      </c>
      <c r="C74" s="49" t="s">
        <v>35</v>
      </c>
      <c r="D74" s="55">
        <v>1</v>
      </c>
      <c r="E74" s="80">
        <v>10000000</v>
      </c>
      <c r="F74" s="52">
        <f t="shared" si="17"/>
        <v>10000000</v>
      </c>
      <c r="G74" s="174"/>
      <c r="H74" s="171">
        <f t="shared" si="18"/>
        <v>10000000</v>
      </c>
      <c r="I74" s="23"/>
      <c r="J74" s="61"/>
      <c r="K74" s="62"/>
      <c r="L74" s="61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</row>
    <row r="75" spans="1:29" s="47" customFormat="1" ht="16.5" customHeight="1">
      <c r="A75" s="7"/>
      <c r="B75" s="107" t="s">
        <v>90</v>
      </c>
      <c r="C75" s="108"/>
      <c r="D75" s="108"/>
      <c r="E75" s="108"/>
      <c r="F75" s="180">
        <f>SUM(F71:F74)</f>
        <v>95635000</v>
      </c>
      <c r="G75" s="169"/>
      <c r="H75" s="180">
        <f>SUM(H71:H74)</f>
        <v>54000000</v>
      </c>
      <c r="I75" s="181">
        <f>SUM(I72:I74)</f>
        <v>41635000</v>
      </c>
      <c r="J75" s="61"/>
      <c r="K75" s="62"/>
      <c r="L75" s="61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</row>
    <row r="76" spans="1:29" ht="14.25" customHeight="1">
      <c r="A76" s="109"/>
      <c r="B76" s="110"/>
      <c r="C76" s="182"/>
      <c r="D76" s="183"/>
      <c r="E76" s="184"/>
      <c r="F76" s="185"/>
      <c r="G76" s="186"/>
      <c r="H76" s="185"/>
      <c r="I76" s="187"/>
      <c r="J76" s="61"/>
      <c r="K76" s="62"/>
      <c r="L76" s="61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</row>
    <row r="77" spans="1:29" ht="15.75" customHeight="1">
      <c r="A77" s="188" t="s">
        <v>91</v>
      </c>
      <c r="B77" s="120"/>
      <c r="C77" s="120"/>
      <c r="D77" s="120"/>
      <c r="E77" s="120"/>
      <c r="F77" s="39">
        <f>+F69+F75+F58+F52+F43+F29+F21+F15+F11+F64+F49</f>
        <v>1227497000</v>
      </c>
      <c r="G77" s="94"/>
      <c r="H77" s="39">
        <f>H75+H69+H64+H58+H52+H49+H43+H29+H11</f>
        <v>852630000</v>
      </c>
      <c r="I77" s="40">
        <f>I75+I69+I21+I15</f>
        <v>374867000</v>
      </c>
      <c r="J77" s="61">
        <f>+H77-852630000</f>
        <v>0</v>
      </c>
      <c r="K77" s="62"/>
      <c r="L77" s="61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</row>
    <row r="78" spans="1:29" ht="15.75" customHeight="1" thickBot="1">
      <c r="A78" s="41"/>
      <c r="B78" s="42"/>
      <c r="C78" s="43"/>
      <c r="D78" s="44"/>
      <c r="E78" s="42"/>
      <c r="F78" s="45"/>
      <c r="G78" s="42"/>
      <c r="H78" s="42"/>
      <c r="I78" s="46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</row>
    <row r="79" spans="1:29" ht="15.75" customHeight="1">
      <c r="A79" s="62"/>
      <c r="B79" s="62"/>
      <c r="C79" s="124"/>
      <c r="D79" s="125"/>
      <c r="E79" s="62"/>
      <c r="F79" s="61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</row>
    <row r="80" spans="1:29" ht="15.75" customHeight="1">
      <c r="A80" s="111" t="s">
        <v>92</v>
      </c>
      <c r="B80" s="62"/>
      <c r="C80" s="124"/>
      <c r="D80" s="125"/>
      <c r="E80" s="62"/>
      <c r="F80" s="61"/>
      <c r="G80" s="62"/>
      <c r="H80" s="189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</row>
    <row r="81" spans="1:29" ht="15.75" customHeight="1">
      <c r="A81" s="111" t="s">
        <v>93</v>
      </c>
      <c r="B81" s="62"/>
      <c r="C81" s="124"/>
      <c r="D81" s="125"/>
      <c r="E81" s="62"/>
      <c r="F81" s="61"/>
      <c r="G81" s="62"/>
      <c r="H81" s="61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</row>
    <row r="82" spans="1:29" ht="15.75" customHeight="1">
      <c r="A82" s="112" t="s">
        <v>94</v>
      </c>
      <c r="B82" s="62"/>
      <c r="C82" s="124"/>
      <c r="D82" s="125"/>
      <c r="E82" s="62"/>
      <c r="F82" s="61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</row>
    <row r="83" spans="1:29" ht="15.75" customHeight="1">
      <c r="A83" s="62"/>
      <c r="B83" s="62"/>
      <c r="C83" s="124"/>
      <c r="D83" s="125"/>
      <c r="E83" s="62"/>
      <c r="F83" s="61"/>
      <c r="G83" s="62"/>
      <c r="H83" s="190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</row>
    <row r="84" spans="1:29" ht="15.75" customHeight="1">
      <c r="A84" s="62"/>
      <c r="B84" s="62"/>
      <c r="C84" s="124"/>
      <c r="D84" s="125"/>
      <c r="E84" s="62"/>
      <c r="F84" s="61"/>
      <c r="G84" s="62"/>
      <c r="H84" s="191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</row>
    <row r="85" spans="1:29" ht="15.75" customHeight="1">
      <c r="A85" s="62"/>
      <c r="B85" s="62"/>
      <c r="C85" s="124"/>
      <c r="D85" s="125"/>
      <c r="E85" s="62"/>
      <c r="F85" s="61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</row>
    <row r="86" spans="1:29" ht="15.75" customHeight="1">
      <c r="A86" s="62"/>
      <c r="B86" s="62"/>
      <c r="C86" s="124"/>
      <c r="D86" s="125"/>
      <c r="E86" s="62"/>
      <c r="F86" s="61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</row>
    <row r="87" spans="1:29" ht="15.75" customHeight="1">
      <c r="A87" s="62"/>
      <c r="B87" s="62"/>
      <c r="C87" s="124"/>
      <c r="D87" s="125"/>
      <c r="E87" s="62"/>
      <c r="F87" s="61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</row>
    <row r="88" spans="1:29" ht="15.75" customHeight="1">
      <c r="A88" s="62"/>
      <c r="B88" s="62"/>
      <c r="C88" s="124"/>
      <c r="D88" s="125"/>
      <c r="E88" s="62"/>
      <c r="F88" s="61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</row>
    <row r="89" spans="1:29" ht="15.75" customHeight="1">
      <c r="A89" s="62"/>
      <c r="B89" s="62"/>
      <c r="C89" s="124"/>
      <c r="D89" s="125"/>
      <c r="E89" s="62"/>
      <c r="F89" s="61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</row>
    <row r="90" spans="1:29" ht="15.75" customHeight="1">
      <c r="A90" s="62"/>
      <c r="B90" s="62"/>
      <c r="C90" s="124"/>
      <c r="D90" s="125"/>
      <c r="E90" s="62"/>
      <c r="F90" s="61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</row>
    <row r="91" spans="1:29" ht="15.75" customHeight="1">
      <c r="A91" s="62"/>
      <c r="B91" s="62"/>
      <c r="C91" s="124"/>
      <c r="D91" s="125"/>
      <c r="E91" s="62"/>
      <c r="F91" s="61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</row>
    <row r="92" spans="1:29" ht="15.75" customHeight="1">
      <c r="A92" s="62"/>
      <c r="B92" s="62"/>
      <c r="C92" s="124"/>
      <c r="D92" s="125"/>
      <c r="E92" s="62"/>
      <c r="F92" s="61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</row>
    <row r="93" spans="1:29" ht="15.75" customHeight="1">
      <c r="A93" s="62"/>
      <c r="B93" s="62"/>
      <c r="C93" s="124"/>
      <c r="D93" s="125"/>
      <c r="E93" s="62"/>
      <c r="F93" s="61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</row>
    <row r="94" spans="1:29" ht="15.75" customHeight="1">
      <c r="A94" s="62"/>
      <c r="B94" s="62"/>
      <c r="C94" s="124"/>
      <c r="D94" s="125"/>
      <c r="E94" s="62"/>
      <c r="F94" s="61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</row>
    <row r="95" spans="1:29" ht="15.75" customHeight="1">
      <c r="A95" s="62"/>
      <c r="B95" s="62"/>
      <c r="C95" s="124"/>
      <c r="D95" s="125"/>
      <c r="E95" s="62"/>
      <c r="F95" s="61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</row>
    <row r="96" spans="1:29" ht="15.75" customHeight="1">
      <c r="A96" s="62"/>
      <c r="B96" s="62"/>
      <c r="C96" s="124"/>
      <c r="D96" s="125"/>
      <c r="E96" s="62"/>
      <c r="F96" s="61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</row>
    <row r="97" spans="1:29" ht="15.75" customHeight="1">
      <c r="A97" s="62"/>
      <c r="B97" s="62"/>
      <c r="C97" s="124"/>
      <c r="D97" s="125"/>
      <c r="E97" s="62"/>
      <c r="F97" s="61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</row>
    <row r="98" spans="1:29" ht="15.75" customHeight="1">
      <c r="A98" s="62"/>
      <c r="B98" s="62"/>
      <c r="C98" s="124"/>
      <c r="D98" s="125"/>
      <c r="E98" s="62"/>
      <c r="F98" s="61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</row>
    <row r="99" spans="1:29" ht="15.75" customHeight="1">
      <c r="A99" s="62"/>
      <c r="B99" s="62"/>
      <c r="C99" s="124"/>
      <c r="D99" s="125"/>
      <c r="E99" s="62"/>
      <c r="F99" s="61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</row>
    <row r="100" spans="1:29" ht="15.75" customHeight="1">
      <c r="A100" s="62"/>
      <c r="B100" s="62"/>
      <c r="C100" s="124"/>
      <c r="D100" s="125"/>
      <c r="E100" s="62"/>
      <c r="F100" s="61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</row>
    <row r="101" spans="1:29" ht="15.75" customHeight="1">
      <c r="A101" s="62"/>
      <c r="B101" s="62"/>
      <c r="C101" s="124"/>
      <c r="D101" s="125"/>
      <c r="E101" s="62"/>
      <c r="F101" s="61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</row>
    <row r="102" spans="1:29" ht="15.75" customHeight="1">
      <c r="A102" s="62"/>
      <c r="B102" s="62"/>
      <c r="C102" s="124"/>
      <c r="D102" s="125"/>
      <c r="E102" s="62"/>
      <c r="F102" s="61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</row>
    <row r="103" spans="1:29" ht="15.75" customHeight="1">
      <c r="A103" s="62"/>
      <c r="B103" s="62"/>
      <c r="C103" s="124"/>
      <c r="D103" s="125"/>
      <c r="E103" s="62"/>
      <c r="F103" s="61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</row>
    <row r="104" spans="1:29" ht="15.75" customHeight="1">
      <c r="A104" s="62"/>
      <c r="B104" s="62"/>
      <c r="C104" s="124"/>
      <c r="D104" s="125"/>
      <c r="E104" s="62"/>
      <c r="F104" s="61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</row>
    <row r="105" spans="1:29" ht="15.75" customHeight="1">
      <c r="A105" s="62"/>
      <c r="B105" s="62"/>
      <c r="C105" s="124"/>
      <c r="D105" s="125"/>
      <c r="E105" s="62"/>
      <c r="F105" s="61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</row>
    <row r="106" spans="1:29" ht="15.75" customHeight="1">
      <c r="A106" s="62"/>
      <c r="B106" s="62"/>
      <c r="C106" s="124"/>
      <c r="D106" s="125"/>
      <c r="E106" s="62"/>
      <c r="F106" s="61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</row>
    <row r="107" spans="1:29" ht="15.75" customHeight="1">
      <c r="A107" s="62"/>
      <c r="B107" s="62"/>
      <c r="C107" s="124"/>
      <c r="D107" s="125"/>
      <c r="E107" s="62"/>
      <c r="F107" s="61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</row>
    <row r="108" spans="1:29" ht="15.75" customHeight="1">
      <c r="A108" s="62"/>
      <c r="B108" s="62"/>
      <c r="C108" s="124"/>
      <c r="D108" s="125"/>
      <c r="E108" s="62"/>
      <c r="F108" s="61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</row>
    <row r="109" spans="1:29" ht="15.75" customHeight="1">
      <c r="A109" s="62"/>
      <c r="B109" s="62"/>
      <c r="C109" s="124"/>
      <c r="D109" s="125"/>
      <c r="E109" s="62"/>
      <c r="F109" s="61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</row>
    <row r="110" spans="1:29" ht="15.75" customHeight="1">
      <c r="A110" s="62"/>
      <c r="B110" s="62"/>
      <c r="C110" s="124"/>
      <c r="D110" s="125"/>
      <c r="E110" s="62"/>
      <c r="F110" s="61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</row>
    <row r="111" spans="1:29" ht="15.75" customHeight="1">
      <c r="A111" s="62"/>
      <c r="B111" s="62"/>
      <c r="C111" s="124"/>
      <c r="D111" s="125"/>
      <c r="E111" s="62"/>
      <c r="F111" s="61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</row>
    <row r="112" spans="1:29" ht="15.75" customHeight="1">
      <c r="A112" s="62"/>
      <c r="B112" s="62"/>
      <c r="C112" s="124"/>
      <c r="D112" s="125"/>
      <c r="E112" s="62"/>
      <c r="F112" s="61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</row>
    <row r="113" spans="1:29" ht="15.75" customHeight="1">
      <c r="A113" s="62"/>
      <c r="B113" s="62"/>
      <c r="C113" s="124"/>
      <c r="D113" s="125"/>
      <c r="E113" s="62"/>
      <c r="F113" s="61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</row>
    <row r="114" spans="1:29" ht="15.75" customHeight="1">
      <c r="A114" s="62"/>
      <c r="B114" s="62"/>
      <c r="C114" s="124"/>
      <c r="D114" s="125"/>
      <c r="E114" s="62"/>
      <c r="F114" s="61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</row>
    <row r="115" spans="1:29" ht="15.75" customHeight="1">
      <c r="A115" s="62"/>
      <c r="B115" s="62"/>
      <c r="C115" s="124"/>
      <c r="D115" s="125"/>
      <c r="E115" s="62"/>
      <c r="F115" s="61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</row>
    <row r="116" spans="1:29" ht="15.75" customHeight="1">
      <c r="A116" s="62"/>
      <c r="B116" s="62"/>
      <c r="C116" s="124"/>
      <c r="D116" s="125"/>
      <c r="E116" s="62"/>
      <c r="F116" s="61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</row>
    <row r="117" spans="1:29" ht="15.75" customHeight="1">
      <c r="A117" s="62"/>
      <c r="B117" s="62"/>
      <c r="C117" s="124"/>
      <c r="D117" s="125"/>
      <c r="E117" s="62"/>
      <c r="F117" s="61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</row>
    <row r="118" spans="1:29" ht="15" customHeight="1">
      <c r="A118" s="47"/>
      <c r="B118" s="47"/>
      <c r="C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</row>
    <row r="119" spans="1:29" ht="15" customHeight="1">
      <c r="A119" s="47"/>
      <c r="B119" s="47"/>
      <c r="C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</row>
    <row r="120" spans="1:29" ht="15" customHeight="1">
      <c r="A120" s="47"/>
      <c r="B120" s="47"/>
      <c r="C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</row>
    <row r="121" spans="1:29" ht="15" customHeight="1">
      <c r="A121" s="47"/>
      <c r="B121" s="47"/>
      <c r="C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</row>
    <row r="122" spans="1:29" ht="15" customHeight="1">
      <c r="A122" s="47"/>
      <c r="B122" s="47"/>
      <c r="C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</row>
    <row r="123" spans="1:29" ht="15" customHeight="1">
      <c r="A123" s="47"/>
      <c r="B123" s="47"/>
      <c r="C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</row>
    <row r="124" spans="1:29" ht="15" customHeight="1">
      <c r="A124" s="47"/>
      <c r="B124" s="47"/>
      <c r="C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</row>
    <row r="125" spans="1:29" ht="15" customHeight="1">
      <c r="A125" s="47"/>
      <c r="B125" s="47"/>
      <c r="C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</row>
    <row r="126" spans="1:29" ht="15" customHeight="1">
      <c r="A126" s="47"/>
      <c r="B126" s="47"/>
      <c r="C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</row>
    <row r="127" spans="1:29" ht="15" customHeight="1">
      <c r="A127" s="47"/>
      <c r="B127" s="47"/>
      <c r="C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</row>
    <row r="128" spans="1:29" ht="15" customHeight="1">
      <c r="A128" s="47"/>
      <c r="B128" s="47"/>
      <c r="C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</row>
    <row r="129" spans="1:29" ht="15" customHeight="1">
      <c r="A129" s="47"/>
      <c r="B129" s="47"/>
      <c r="C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</row>
  </sheetData>
  <mergeCells count="14">
    <mergeCell ref="U8:AC8"/>
    <mergeCell ref="B75:E75"/>
    <mergeCell ref="A76:B76"/>
    <mergeCell ref="J8:T8"/>
    <mergeCell ref="C1:H1"/>
    <mergeCell ref="C2:H2"/>
    <mergeCell ref="A4:B4"/>
    <mergeCell ref="C4:I4"/>
    <mergeCell ref="A1:B2"/>
    <mergeCell ref="I1:I2"/>
    <mergeCell ref="A77:E77"/>
    <mergeCell ref="A6:B6"/>
    <mergeCell ref="A7:I7"/>
    <mergeCell ref="A8:I8"/>
  </mergeCells>
  <dataValidations count="2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21:E22 D11:E13 D15:E16 D31:E31" xr:uid="{00000000-0002-0000-0000-000000000000}">
      <formula1>0</formula1>
    </dataValidation>
    <dataValidation type="decimal" operator="greaterThanOrEqual" allowBlank="1" showInputMessage="1" showErrorMessage="1" errorTitle="Dato Incorrecto" error="Este campo solo permite datos numéricos no negativos.  Verifique que el número a ingresar no posea caracteres alfabéticos y/o distintos." sqref="D72:E72 D59:E59 D64:E68" xr:uid="{00000000-0002-0000-0000-000001000000}">
      <formula1>0</formula1>
    </dataValidation>
  </dataValidations>
  <pageMargins left="0.70866141732283472" right="0.70866141732283472" top="0.74803149606299213" bottom="0.74803149606299213" header="0" footer="0"/>
  <pageSetup scale="6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2021-08-31T12:20:56Z</dcterms:modified>
  <cp:category/>
  <cp:contentStatus/>
</cp:coreProperties>
</file>