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manue\Desktop\JUANITO\CUARENTENA\EJECUCIÓN SDE\NUEVOS PROYECTOS\ZONA 4 ANALISIS INICIAL\RESULTADOS VISITA TECNICA\PUTUMAYO CAFE MOCOA\"/>
    </mc:Choice>
  </mc:AlternateContent>
  <xr:revisionPtr revIDLastSave="2" documentId="13_ncr:1_{AE248675-1000-4D0F-A19D-2926B11293F6}" xr6:coauthVersionLast="47" xr6:coauthVersionMax="47" xr10:uidLastSave="{2E99118C-49D7-45EC-B02E-406FC3E67802}"/>
  <bookViews>
    <workbookView xWindow="-120" yWindow="-120" windowWidth="20730" windowHeight="11160" xr2:uid="{00000000-000D-0000-FFFF-FFFF00000000}"/>
  </bookViews>
  <sheets>
    <sheet name="CAFE MOCOA" sheetId="4" r:id="rId1"/>
  </sheets>
  <externalReferences>
    <externalReference r:id="rId2"/>
  </externalReference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 localSheetId="0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c" localSheetId="0">#REF!</definedName>
    <definedName name="cc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H9" i="4" s="1"/>
  <c r="G90" i="4"/>
  <c r="F10" i="4"/>
  <c r="H10" i="4" s="1"/>
  <c r="H11" i="4" l="1"/>
  <c r="F11" i="4"/>
  <c r="F59" i="4"/>
  <c r="F60" i="4"/>
  <c r="H60" i="4" s="1"/>
  <c r="F61" i="4"/>
  <c r="H61" i="4" s="1"/>
  <c r="F43" i="4"/>
  <c r="F44" i="4"/>
  <c r="I44" i="4" s="1"/>
  <c r="F45" i="4"/>
  <c r="I45" i="4" s="1"/>
  <c r="F46" i="4"/>
  <c r="I46" i="4" s="1"/>
  <c r="F47" i="4"/>
  <c r="I47" i="4" s="1"/>
  <c r="F48" i="4"/>
  <c r="I48" i="4" s="1"/>
  <c r="F39" i="4"/>
  <c r="H39" i="4" s="1"/>
  <c r="F28" i="4"/>
  <c r="H28" i="4" s="1"/>
  <c r="F29" i="4"/>
  <c r="H29" i="4" s="1"/>
  <c r="F30" i="4"/>
  <c r="H30" i="4" s="1"/>
  <c r="F31" i="4"/>
  <c r="H31" i="4" s="1"/>
  <c r="F32" i="4"/>
  <c r="F33" i="4"/>
  <c r="F34" i="4"/>
  <c r="H34" i="4" s="1"/>
  <c r="F87" i="4"/>
  <c r="H87" i="4" s="1"/>
  <c r="H88" i="4" s="1"/>
  <c r="I88" i="4"/>
  <c r="I85" i="4"/>
  <c r="E84" i="4"/>
  <c r="F84" i="4" s="1"/>
  <c r="H84" i="4" s="1"/>
  <c r="E83" i="4"/>
  <c r="F83" i="4" s="1"/>
  <c r="H83" i="4" s="1"/>
  <c r="E82" i="4"/>
  <c r="F82" i="4" s="1"/>
  <c r="H82" i="4" s="1"/>
  <c r="E81" i="4"/>
  <c r="F81" i="4" s="1"/>
  <c r="H81" i="4" s="1"/>
  <c r="E80" i="4"/>
  <c r="F80" i="4" s="1"/>
  <c r="H80" i="4" s="1"/>
  <c r="E79" i="4"/>
  <c r="F79" i="4" s="1"/>
  <c r="I77" i="4"/>
  <c r="F75" i="4"/>
  <c r="H75" i="4" s="1"/>
  <c r="F76" i="4"/>
  <c r="H76" i="4" s="1"/>
  <c r="F74" i="4"/>
  <c r="H74" i="4" s="1"/>
  <c r="F73" i="4"/>
  <c r="H73" i="4" s="1"/>
  <c r="I71" i="4"/>
  <c r="E70" i="4"/>
  <c r="F70" i="4" s="1"/>
  <c r="H70" i="4" s="1"/>
  <c r="E69" i="4"/>
  <c r="F69" i="4" s="1"/>
  <c r="H69" i="4" s="1"/>
  <c r="E68" i="4"/>
  <c r="F68" i="4" s="1"/>
  <c r="H68" i="4" s="1"/>
  <c r="E67" i="4"/>
  <c r="F67" i="4" s="1"/>
  <c r="H67" i="4" s="1"/>
  <c r="E66" i="4"/>
  <c r="F66" i="4" s="1"/>
  <c r="H66" i="4" s="1"/>
  <c r="E65" i="4"/>
  <c r="F65" i="4" s="1"/>
  <c r="H65" i="4" s="1"/>
  <c r="E64" i="4"/>
  <c r="F64" i="4" s="1"/>
  <c r="I62" i="4"/>
  <c r="F58" i="4"/>
  <c r="H59" i="4"/>
  <c r="I56" i="4"/>
  <c r="F52" i="4"/>
  <c r="H52" i="4" s="1"/>
  <c r="F53" i="4"/>
  <c r="H53" i="4" s="1"/>
  <c r="F54" i="4"/>
  <c r="H54" i="4" s="1"/>
  <c r="F55" i="4"/>
  <c r="H55" i="4" s="1"/>
  <c r="I43" i="4"/>
  <c r="F51" i="4"/>
  <c r="H51" i="4" s="1"/>
  <c r="F14" i="4"/>
  <c r="H14" i="4" s="1"/>
  <c r="F15" i="4"/>
  <c r="H15" i="4" s="1"/>
  <c r="F17" i="4"/>
  <c r="H17" i="4" s="1"/>
  <c r="F18" i="4"/>
  <c r="H18" i="4" s="1"/>
  <c r="F19" i="4"/>
  <c r="H19" i="4" s="1"/>
  <c r="F21" i="4"/>
  <c r="H21" i="4" s="1"/>
  <c r="F23" i="4"/>
  <c r="H23" i="4" s="1"/>
  <c r="G36" i="4"/>
  <c r="F42" i="4"/>
  <c r="H32" i="4"/>
  <c r="I33" i="4"/>
  <c r="I35" i="4" s="1"/>
  <c r="F38" i="4"/>
  <c r="D22" i="4"/>
  <c r="F22" i="4" s="1"/>
  <c r="H22" i="4" s="1"/>
  <c r="D20" i="4"/>
  <c r="F20" i="4" s="1"/>
  <c r="D16" i="4"/>
  <c r="F16" i="4" s="1"/>
  <c r="I42" i="4" l="1"/>
  <c r="I49" i="4" s="1"/>
  <c r="F49" i="4"/>
  <c r="I90" i="4"/>
  <c r="F88" i="4"/>
  <c r="F85" i="4"/>
  <c r="H79" i="4"/>
  <c r="F71" i="4"/>
  <c r="F77" i="4"/>
  <c r="H77" i="4"/>
  <c r="F56" i="4"/>
  <c r="H56" i="4" s="1"/>
  <c r="H64" i="4"/>
  <c r="H71" i="4" s="1"/>
  <c r="F62" i="4"/>
  <c r="H58" i="4"/>
  <c r="H62" i="4" s="1"/>
  <c r="H16" i="4"/>
  <c r="H20" i="4"/>
  <c r="H49" i="4"/>
  <c r="F40" i="4"/>
  <c r="H38" i="4"/>
  <c r="H40" i="4" s="1"/>
  <c r="F90" i="4" l="1"/>
  <c r="H85" i="4"/>
  <c r="H90" i="4" s="1"/>
  <c r="F27" i="4" l="1"/>
  <c r="I25" i="4"/>
  <c r="F24" i="4"/>
  <c r="H24" i="4" s="1"/>
  <c r="F13" i="4"/>
  <c r="F35" i="4" l="1"/>
  <c r="H27" i="4"/>
  <c r="H35" i="4" s="1"/>
  <c r="I11" i="4"/>
  <c r="I36" i="4" s="1"/>
  <c r="I91" i="4" s="1"/>
  <c r="F25" i="4"/>
  <c r="H13" i="4"/>
  <c r="H25" i="4" s="1"/>
  <c r="H36" i="4" l="1"/>
  <c r="H91" i="4" s="1"/>
  <c r="F36" i="4"/>
  <c r="F91" i="4" s="1"/>
  <c r="I40" i="4"/>
</calcChain>
</file>

<file path=xl/sharedStrings.xml><?xml version="1.0" encoding="utf-8"?>
<sst xmlns="http://schemas.openxmlformats.org/spreadsheetml/2006/main" count="212" uniqueCount="122">
  <si>
    <t>PRESUPUESTO DEL PROYECTO</t>
  </si>
  <si>
    <t>AGENCIA DE RENOVACION DEL TERRITORIO - ART</t>
  </si>
  <si>
    <t>NOMBRE DEL PROYECTO</t>
  </si>
  <si>
    <t>“Fortalecimiento técnico y productivo con equipamiento para secado y adecuaciones prediales para fincas cafeteras en el municipio de Mocoa, departamento del Putumayo”.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</si>
  <si>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</si>
  <si>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</si>
  <si>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</si>
  <si>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</si>
  <si>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</si>
  <si>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</si>
  <si>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</si>
  <si>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1.Implementar infraestructura de secado e infraestructura para el mejoramiento de los procesos productivos en 86 unidades agrícolas de cuatro organizaciones cafeteras del municipio de Mocoa, Putumayo</t>
  </si>
  <si>
    <t>Producto: 1.Servicio de apoyo financiero para proyectos productivos
Actividad 1.1. Dotar e Instalar infraestructura para el secado eficiente de café en 86 unidades productivas de café.</t>
  </si>
  <si>
    <t>a</t>
  </si>
  <si>
    <t>Servicio de instalación de secador solar parabólico</t>
  </si>
  <si>
    <t>unidades</t>
  </si>
  <si>
    <t>b</t>
  </si>
  <si>
    <t>Transporte materiales</t>
  </si>
  <si>
    <t>Toneladas</t>
  </si>
  <si>
    <t>SUBTOTAL ACTIVIDAD 1</t>
  </si>
  <si>
    <t>Actividad 1.2: Suministrar elementos y materiales de protección personal en 86 unidades productivas agrícolas.</t>
  </si>
  <si>
    <t>Extintor</t>
  </si>
  <si>
    <t>Unidad</t>
  </si>
  <si>
    <t>Botiquín</t>
  </si>
  <si>
    <t xml:space="preserve">c </t>
  </si>
  <si>
    <t>Overol fumigación aplicación plaguicidas</t>
  </si>
  <si>
    <t>Global</t>
  </si>
  <si>
    <t>d</t>
  </si>
  <si>
    <t>Estibas plásticas 60X60X2,5 cm.</t>
  </si>
  <si>
    <t>e</t>
  </si>
  <si>
    <t>Careta Fumigación aplicación plaguicidas Media Cara</t>
  </si>
  <si>
    <t>f</t>
  </si>
  <si>
    <t>Gramera mecánica 5 Kilos - Constante Plato cuadrado</t>
  </si>
  <si>
    <t>g</t>
  </si>
  <si>
    <t>Probeta graduada plástica de 100 Ml alta resistencia</t>
  </si>
  <si>
    <t>h</t>
  </si>
  <si>
    <t>Piezas informativas poliestireno 30 X 15 cm.</t>
  </si>
  <si>
    <t>i</t>
  </si>
  <si>
    <t xml:space="preserve">KIT Antiderrames* </t>
  </si>
  <si>
    <t>Kit</t>
  </si>
  <si>
    <t xml:space="preserve">   </t>
  </si>
  <si>
    <t>j</t>
  </si>
  <si>
    <t>Carpeta Plástica con Gancho Legajador</t>
  </si>
  <si>
    <t>k</t>
  </si>
  <si>
    <t>Transporte Materiales</t>
  </si>
  <si>
    <t>Tonelada</t>
  </si>
  <si>
    <t>2.7</t>
  </si>
  <si>
    <t>SUBTOTAL ACTIVIDAD 2</t>
  </si>
  <si>
    <t>Actividad 3: Construir e instalar bodegas de almacenamiento de insumos y unidades para el lavado de manos en 86 unidades productivas agrícolas.</t>
  </si>
  <si>
    <t>Servicio de construcción de bodega de almacenamiento insumos agrícolas</t>
  </si>
  <si>
    <t>Lavamanos cerámico</t>
  </si>
  <si>
    <t>Grifo lavamanos</t>
  </si>
  <si>
    <t>Sifón tipo botella lavamanos</t>
  </si>
  <si>
    <t>Acople con registro Lavamanos</t>
  </si>
  <si>
    <t>Tubo PVC 1,25" 3 mts.</t>
  </si>
  <si>
    <t>Mano Obra Instalación Lavamanos</t>
  </si>
  <si>
    <t>Jornal</t>
  </si>
  <si>
    <t>SUBTOTAL ACTIVIDAD 3</t>
  </si>
  <si>
    <t>SUBTOTAL COMPONENTE 1</t>
  </si>
  <si>
    <t>COMPONENTE 2 : Realizar análisis de suelo y de análisis microbiológico de aguas requeridos por la resolución 30021 de 2017, en 86 unidades productivas agrícolas.</t>
  </si>
  <si>
    <t>Servicio de análisis Fertilidad Suelos</t>
  </si>
  <si>
    <t>Análisis</t>
  </si>
  <si>
    <t>Servicio de análisis microbiológico Aguas</t>
  </si>
  <si>
    <t>SUBTOTAL COMPONENTE 2</t>
  </si>
  <si>
    <t>COMPONENTE 3  Realizar sostenimiento al cultivo de café 86 unidades productivas agrícolas</t>
  </si>
  <si>
    <t>Recolección</t>
  </si>
  <si>
    <t>Carga C.P.S</t>
  </si>
  <si>
    <t>Beneficio</t>
  </si>
  <si>
    <t>Fertilización</t>
  </si>
  <si>
    <t>Controles fitosanitarios</t>
  </si>
  <si>
    <t>Lotes en Renovación</t>
  </si>
  <si>
    <t>Manejo Arvenses</t>
  </si>
  <si>
    <t xml:space="preserve">Otras Labores </t>
  </si>
  <si>
    <t>SUBTOTAL COMPONENTE 3</t>
  </si>
  <si>
    <t>COMPONENTE 4  Servicio de extensión agropecuaria
Actividad 1. Contartación de equipo técnico para asistir tecnicamente 86 familias caficultoras del municipio de Mocoa</t>
  </si>
  <si>
    <t xml:space="preserve">Coordinador del proyecto (Profesional agrónomo especialista) </t>
  </si>
  <si>
    <t>Mes</t>
  </si>
  <si>
    <t>Ingeniero Agrónomo</t>
  </si>
  <si>
    <t>Profesional socio-empresarial</t>
  </si>
  <si>
    <t>Técnico agrícola 1</t>
  </si>
  <si>
    <t>Técnico agrícola 2</t>
  </si>
  <si>
    <t>Actividad 2 .Servicio de educación informal en Buenas Prácticas Agrícolas y producción sostenible
2.1  Implementar escuelas de campo de agricultores para 4 organizaciones de caficultores (ASOCEA, COOPACOL, COOPMUSCAFE Y CAFEPAZ)</t>
  </si>
  <si>
    <t>Sesión 1. Compartir experiencias de los productores en manejo integral del cultivo de café.</t>
  </si>
  <si>
    <t>Sesion</t>
  </si>
  <si>
    <t>Sesión 2. Plan general de fertilización en Café (químico / orgánico) y protocolo de evaluación de plagas y enfermedades.</t>
  </si>
  <si>
    <t xml:space="preserve">Sesión 3. Prácticas de elaboración de abonos orgánicos, insecticidas, fungicidas y foliares. </t>
  </si>
  <si>
    <t xml:space="preserve">Sesión 4. Intercambios de experiencias mediante visita a parcela demostrativa. </t>
  </si>
  <si>
    <t>SUBTOTAL Actividad 2.1</t>
  </si>
  <si>
    <t>Actividad 2.2  Implementar capacitaciones en Buenas prácticas agrícolas de acuerdo a resolución 30021 de 2017 del ICA.</t>
  </si>
  <si>
    <t>Sesión. Áreas e instalaciones identificadas y señaladas.</t>
  </si>
  <si>
    <t>Sesión</t>
  </si>
  <si>
    <t>Sesión. Mantenimiento de equipos, utensilios y herramientas.</t>
  </si>
  <si>
    <t xml:space="preserve">Sesión. Equipos de protección personal y primeros auxilios. </t>
  </si>
  <si>
    <t>Sesión. Aplicación de insumos agrícolas, practicas de higiene y manejo de extintores.</t>
  </si>
  <si>
    <t>Sesión. Protección ambiental: características y recursos del predio evaluando riesgos asociados al suelo y las fuentes de agua.</t>
  </si>
  <si>
    <t>Sesión. Selección de material de propagación, nutrición de Plantas y plan de protección fitosanitaria enfocada a manejo integrado de plagas y enfermedades (MIPE).</t>
  </si>
  <si>
    <t>Sesión. Envases vacíos de insumos agrícolas, documentación, registros y trazabilidad del proceso de producción.</t>
  </si>
  <si>
    <t>SUBTOTAL ACTIVIDAD 2.2</t>
  </si>
  <si>
    <t>Actividad 2.3 Realizar talleres  en Buenas Prácticas Agrícolas en las etapas de cosecha y beneficio del café.</t>
  </si>
  <si>
    <t>Talleres teórico practico - Asociación COOPMUSCAFE</t>
  </si>
  <si>
    <t>Taller</t>
  </si>
  <si>
    <t>Talleres teórico practico - Asociación COOPACOL</t>
  </si>
  <si>
    <t>Talleres teórico practico - Asociación CAFEPAZ</t>
  </si>
  <si>
    <t>Talleres teórico practico - Asociación ASOCEA</t>
  </si>
  <si>
    <t>SUBTOTAL ACTIVIDAD 2.3</t>
  </si>
  <si>
    <t>Actividad 2.4 Implementar un plan de fortalecimiento organizacional, empresarial y comercial para la Asociaciónes de productores</t>
  </si>
  <si>
    <t>Taller 1: Diagnóstico y Evolución Socio - Organizacional</t>
  </si>
  <si>
    <t>Taller 2. Desarrollo de servicios y fortalecimiento Empresarial.</t>
  </si>
  <si>
    <t>Taller 3. Diseño y fortalecimiento de la cartera de servicios a los asociados.</t>
  </si>
  <si>
    <t>Taller 4. Capacidad administrativa y financiera</t>
  </si>
  <si>
    <t xml:space="preserve">Taller 5. Desarrollo estratégico </t>
  </si>
  <si>
    <t>Taller 6. Formulación y gestión de proyectos</t>
  </si>
  <si>
    <t>SUBTOTAL ACTIVIDAD 2.4</t>
  </si>
  <si>
    <t>Actividad 2.5  Participar en ruedas comerciales</t>
  </si>
  <si>
    <t>Rueda comercial</t>
  </si>
  <si>
    <t>Actividad</t>
  </si>
  <si>
    <t>SUBTOTAL ACTIVIDAD 2.5</t>
  </si>
  <si>
    <t>SUBTOTAL COMPONENTE 4</t>
  </si>
  <si>
    <t>INVERSIÓN DIRECTA PROYECTO</t>
  </si>
  <si>
    <t>Nota</t>
  </si>
  <si>
    <t>El presupuesto corresponde al valor del proyecto estructurado.</t>
  </si>
  <si>
    <t> La ART financiará el valor del costo directo ajustado con el IPC 2020 (1.61%) y el costo de implementación fue recalculado de manera global para los  9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</si>
</sst>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$&quot;\ * #,##0.00_-;\-&quot;$&quot;\ * #,##0.00_-;_-&quot;$&quot;\ * &quot;-&quot;??_-;_-@_-"/>
    <numFmt numFmtId="165" formatCode="_(&quot;$&quot;\ * #,##0_);_(&quot;$&quot;\ * \(#,##0\);_(&quot;$&quot;\ * &quot;-&quot;_);_(@_)"/>
    <numFmt numFmtId="166" formatCode="_-* #,##0_-;\-* #,##0_-;_-* &quot;-&quot;??_-;_-@"/>
    <numFmt numFmtId="167" formatCode="_-&quot;$&quot;* #,##0_-;\-&quot;$&quot;* #,##0_-;_-&quot;$&quot;* &quot;-&quot;??_-;_-@"/>
    <numFmt numFmtId="168" formatCode="_-* #,##0_-;\-* #,##0_-;_-* &quot;-&quot;_-;_-@"/>
    <numFmt numFmtId="169" formatCode="_-&quot;$&quot;* #,##0.0_-;\-&quot;$&quot;* #,##0.0_-;_-&quot;$&quot;* &quot;-&quot;??_-;_-@"/>
    <numFmt numFmtId="170" formatCode="_-&quot;$&quot;* #,##0.00_-;\-&quot;$&quot;* #,##0.00_-;_-&quot;$&quot;* &quot;-&quot;??_-;_-@"/>
    <numFmt numFmtId="171" formatCode="_-&quot;$&quot;* #,##0.00_-;\-&quot;$&quot;* #,##0.00_-;_-&quot;$&quot;* &quot;-&quot;??_-;_-@_-"/>
    <numFmt numFmtId="172" formatCode="_-&quot;$&quot;\ * #,##0.0_-;\-&quot;$&quot;\ * #,##0.0_-;_-&quot;$&quot;\ * &quot;-&quot;?_-;_-@_-"/>
    <numFmt numFmtId="173" formatCode="_(&quot;$&quot;\ * #,##0.0_);_(&quot;$&quot;\ * \(#,##0.0\);_(&quot;$&quot;\ * &quot;-&quot;?_);_(@_)"/>
    <numFmt numFmtId="174" formatCode="_-* #,##0.00_-;\-* #,##0.00_-;_-* &quot;-&quot;??_-;_-@"/>
    <numFmt numFmtId="175" formatCode="&quot;$&quot;\ #,##0.00"/>
    <numFmt numFmtId="176" formatCode="[$$-240A]\ #,##0.00"/>
  </numFmts>
  <fonts count="1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b/>
      <sz val="10"/>
      <name val="Calibri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Calibri"/>
      <family val="2"/>
    </font>
    <font>
      <sz val="10"/>
      <name val="Arial Narrow"/>
      <family val="2"/>
    </font>
    <font>
      <sz val="10"/>
      <color rgb="FF000000"/>
      <name val="Arial Narrow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2F2F2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17"/>
    <xf numFmtId="171" fontId="1" fillId="0" borderId="17" applyFont="0" applyFill="0" applyBorder="0" applyAlignment="0" applyProtection="0"/>
    <xf numFmtId="165" fontId="1" fillId="0" borderId="17" applyFont="0" applyFill="0" applyBorder="0" applyAlignment="0" applyProtection="0"/>
  </cellStyleXfs>
  <cellXfs count="178">
    <xf numFmtId="0" fontId="0" fillId="0" borderId="0" xfId="0" applyFont="1" applyAlignment="1"/>
    <xf numFmtId="0" fontId="2" fillId="0" borderId="0" xfId="0" applyFont="1" applyAlignment="1"/>
    <xf numFmtId="0" fontId="6" fillId="3" borderId="29" xfId="0" applyFont="1" applyFill="1" applyBorder="1" applyAlignment="1">
      <alignment horizontal="center" vertical="center"/>
    </xf>
    <xf numFmtId="166" fontId="6" fillId="3" borderId="29" xfId="0" applyNumberFormat="1" applyFont="1" applyFill="1" applyBorder="1" applyAlignment="1">
      <alignment horizontal="center" vertical="center" wrapText="1"/>
    </xf>
    <xf numFmtId="167" fontId="6" fillId="3" borderId="29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174" fontId="2" fillId="2" borderId="21" xfId="0" applyNumberFormat="1" applyFont="1" applyFill="1" applyBorder="1" applyAlignment="1">
      <alignment horizontal="right" wrapText="1"/>
    </xf>
    <xf numFmtId="167" fontId="2" fillId="2" borderId="17" xfId="0" applyNumberFormat="1" applyFont="1" applyFill="1" applyBorder="1" applyAlignment="1">
      <alignment horizontal="right" wrapText="1"/>
    </xf>
    <xf numFmtId="0" fontId="5" fillId="0" borderId="41" xfId="0" applyFont="1" applyBorder="1"/>
    <xf numFmtId="0" fontId="4" fillId="2" borderId="17" xfId="0" applyFont="1" applyFill="1" applyBorder="1" applyAlignment="1">
      <alignment horizontal="left" vertical="center" wrapText="1"/>
    </xf>
    <xf numFmtId="166" fontId="2" fillId="2" borderId="21" xfId="0" applyNumberFormat="1" applyFont="1" applyFill="1" applyBorder="1" applyAlignment="1">
      <alignment horizontal="right" wrapText="1"/>
    </xf>
    <xf numFmtId="167" fontId="2" fillId="2" borderId="34" xfId="0" applyNumberFormat="1" applyFont="1" applyFill="1" applyBorder="1" applyAlignment="1">
      <alignment horizontal="right" wrapText="1"/>
    </xf>
    <xf numFmtId="167" fontId="4" fillId="10" borderId="14" xfId="0" applyNumberFormat="1" applyFont="1" applyFill="1" applyBorder="1" applyAlignment="1">
      <alignment wrapText="1"/>
    </xf>
    <xf numFmtId="167" fontId="2" fillId="12" borderId="17" xfId="0" applyNumberFormat="1" applyFont="1" applyFill="1" applyBorder="1" applyAlignment="1">
      <alignment wrapText="1"/>
    </xf>
    <xf numFmtId="167" fontId="4" fillId="4" borderId="36" xfId="0" applyNumberFormat="1" applyFont="1" applyFill="1" applyBorder="1" applyAlignment="1">
      <alignment wrapText="1"/>
    </xf>
    <xf numFmtId="0" fontId="2" fillId="2" borderId="37" xfId="0" applyFont="1" applyFill="1" applyBorder="1" applyAlignment="1">
      <alignment wrapText="1"/>
    </xf>
    <xf numFmtId="0" fontId="8" fillId="0" borderId="24" xfId="0" applyFont="1" applyFill="1" applyBorder="1" applyAlignment="1">
      <alignment horizontal="justify" vertical="center" wrapText="1"/>
    </xf>
    <xf numFmtId="0" fontId="8" fillId="0" borderId="24" xfId="0" applyFont="1" applyFill="1" applyBorder="1" applyAlignment="1">
      <alignment horizontal="center" vertical="center" wrapText="1"/>
    </xf>
    <xf numFmtId="167" fontId="2" fillId="2" borderId="21" xfId="0" applyNumberFormat="1" applyFont="1" applyFill="1" applyBorder="1" applyAlignment="1">
      <alignment horizontal="center" wrapText="1"/>
    </xf>
    <xf numFmtId="167" fontId="2" fillId="2" borderId="17" xfId="0" applyNumberFormat="1" applyFont="1" applyFill="1" applyBorder="1" applyAlignment="1">
      <alignment horizontal="center" wrapText="1"/>
    </xf>
    <xf numFmtId="167" fontId="2" fillId="2" borderId="34" xfId="0" applyNumberFormat="1" applyFont="1" applyFill="1" applyBorder="1" applyAlignment="1">
      <alignment horizontal="center" wrapText="1"/>
    </xf>
    <xf numFmtId="0" fontId="2" fillId="2" borderId="38" xfId="0" applyFont="1" applyFill="1" applyBorder="1" applyAlignment="1">
      <alignment wrapText="1"/>
    </xf>
    <xf numFmtId="167" fontId="2" fillId="2" borderId="17" xfId="0" applyNumberFormat="1" applyFont="1" applyFill="1" applyBorder="1" applyAlignment="1">
      <alignment wrapText="1"/>
    </xf>
    <xf numFmtId="167" fontId="2" fillId="2" borderId="36" xfId="0" applyNumberFormat="1" applyFont="1" applyFill="1" applyBorder="1" applyAlignment="1">
      <alignment wrapText="1"/>
    </xf>
    <xf numFmtId="167" fontId="2" fillId="2" borderId="39" xfId="0" applyNumberFormat="1" applyFont="1" applyFill="1" applyBorder="1" applyAlignment="1">
      <alignment horizontal="center" wrapText="1"/>
    </xf>
    <xf numFmtId="167" fontId="2" fillId="2" borderId="18" xfId="0" applyNumberFormat="1" applyFont="1" applyFill="1" applyBorder="1" applyAlignment="1">
      <alignment wrapText="1"/>
    </xf>
    <xf numFmtId="167" fontId="2" fillId="2" borderId="39" xfId="0" applyNumberFormat="1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8" fillId="0" borderId="24" xfId="0" applyFont="1" applyFill="1" applyBorder="1" applyAlignment="1">
      <alignment vertical="center" wrapText="1"/>
    </xf>
    <xf numFmtId="0" fontId="9" fillId="0" borderId="24" xfId="2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wrapText="1"/>
    </xf>
    <xf numFmtId="0" fontId="10" fillId="2" borderId="18" xfId="0" applyFont="1" applyFill="1" applyBorder="1" applyAlignment="1">
      <alignment horizontal="center" wrapText="1"/>
    </xf>
    <xf numFmtId="166" fontId="10" fillId="2" borderId="18" xfId="0" applyNumberFormat="1" applyFont="1" applyFill="1" applyBorder="1" applyAlignment="1">
      <alignment horizontal="center" wrapText="1"/>
    </xf>
    <xf numFmtId="167" fontId="2" fillId="2" borderId="18" xfId="0" applyNumberFormat="1" applyFont="1" applyFill="1" applyBorder="1" applyAlignment="1">
      <alignment horizontal="center" wrapText="1"/>
    </xf>
    <xf numFmtId="0" fontId="2" fillId="0" borderId="33" xfId="0" applyFont="1" applyBorder="1" applyAlignment="1">
      <alignment horizontal="left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 wrapText="1"/>
    </xf>
    <xf numFmtId="175" fontId="11" fillId="0" borderId="24" xfId="0" applyNumberFormat="1" applyFont="1" applyFill="1" applyBorder="1" applyAlignment="1">
      <alignment horizontal="right" vertical="center" wrapText="1"/>
    </xf>
    <xf numFmtId="167" fontId="2" fillId="0" borderId="21" xfId="0" applyNumberFormat="1" applyFont="1" applyBorder="1" applyAlignment="1">
      <alignment horizontal="right" vertical="center" wrapText="1"/>
    </xf>
    <xf numFmtId="167" fontId="2" fillId="0" borderId="17" xfId="0" applyNumberFormat="1" applyFont="1" applyBorder="1" applyAlignment="1">
      <alignment horizontal="right" vertical="center" wrapText="1"/>
    </xf>
    <xf numFmtId="167" fontId="2" fillId="0" borderId="34" xfId="0" applyNumberFormat="1" applyFont="1" applyBorder="1" applyAlignment="1">
      <alignment horizontal="right" wrapText="1"/>
    </xf>
    <xf numFmtId="167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7" fontId="2" fillId="0" borderId="17" xfId="0" applyNumberFormat="1" applyFont="1" applyBorder="1" applyAlignment="1">
      <alignment horizontal="right" wrapText="1"/>
    </xf>
    <xf numFmtId="167" fontId="2" fillId="0" borderId="21" xfId="0" applyNumberFormat="1" applyFont="1" applyBorder="1" applyAlignment="1">
      <alignment horizontal="right" wrapText="1"/>
    </xf>
    <xf numFmtId="167" fontId="2" fillId="0" borderId="36" xfId="0" applyNumberFormat="1" applyFont="1" applyBorder="1" applyAlignment="1">
      <alignment horizontal="right" wrapText="1"/>
    </xf>
    <xf numFmtId="0" fontId="2" fillId="0" borderId="31" xfId="0" applyFont="1" applyBorder="1" applyAlignment="1">
      <alignment horizontal="left" wrapText="1"/>
    </xf>
    <xf numFmtId="0" fontId="2" fillId="0" borderId="17" xfId="0" applyFont="1" applyBorder="1" applyAlignment="1"/>
    <xf numFmtId="0" fontId="5" fillId="0" borderId="40" xfId="0" applyFont="1" applyBorder="1" applyAlignment="1"/>
    <xf numFmtId="0" fontId="2" fillId="2" borderId="31" xfId="0" applyFont="1" applyFill="1" applyBorder="1" applyAlignment="1">
      <alignment horizontal="left" wrapText="1"/>
    </xf>
    <xf numFmtId="167" fontId="2" fillId="2" borderId="39" xfId="0" applyNumberFormat="1" applyFont="1" applyFill="1" applyBorder="1" applyAlignment="1">
      <alignment horizontal="right" wrapText="1"/>
    </xf>
    <xf numFmtId="169" fontId="4" fillId="10" borderId="14" xfId="0" applyNumberFormat="1" applyFont="1" applyFill="1" applyBorder="1"/>
    <xf numFmtId="167" fontId="2" fillId="12" borderId="18" xfId="0" applyNumberFormat="1" applyFont="1" applyFill="1" applyBorder="1"/>
    <xf numFmtId="167" fontId="4" fillId="4" borderId="36" xfId="0" applyNumberFormat="1" applyFont="1" applyFill="1" applyBorder="1"/>
    <xf numFmtId="169" fontId="4" fillId="8" borderId="24" xfId="0" applyNumberFormat="1" applyFont="1" applyFill="1" applyBorder="1"/>
    <xf numFmtId="169" fontId="4" fillId="8" borderId="22" xfId="0" applyNumberFormat="1" applyFont="1" applyFill="1" applyBorder="1"/>
    <xf numFmtId="167" fontId="2" fillId="2" borderId="17" xfId="0" applyNumberFormat="1" applyFont="1" applyFill="1" applyBorder="1"/>
    <xf numFmtId="0" fontId="2" fillId="2" borderId="17" xfId="0" applyFont="1" applyFill="1" applyBorder="1"/>
    <xf numFmtId="176" fontId="8" fillId="0" borderId="24" xfId="3" applyNumberFormat="1" applyFont="1" applyFill="1" applyBorder="1" applyAlignment="1">
      <alignment vertical="center" wrapText="1"/>
    </xf>
    <xf numFmtId="167" fontId="2" fillId="0" borderId="18" xfId="0" applyNumberFormat="1" applyFont="1" applyBorder="1" applyAlignment="1">
      <alignment horizontal="right" wrapText="1"/>
    </xf>
    <xf numFmtId="167" fontId="2" fillId="0" borderId="39" xfId="0" applyNumberFormat="1" applyFont="1" applyBorder="1" applyAlignment="1">
      <alignment horizontal="right" wrapText="1"/>
    </xf>
    <xf numFmtId="169" fontId="4" fillId="8" borderId="18" xfId="0" applyNumberFormat="1" applyFont="1" applyFill="1" applyBorder="1"/>
    <xf numFmtId="167" fontId="2" fillId="9" borderId="18" xfId="0" applyNumberFormat="1" applyFont="1" applyFill="1" applyBorder="1"/>
    <xf numFmtId="167" fontId="4" fillId="8" borderId="39" xfId="0" applyNumberFormat="1" applyFont="1" applyFill="1" applyBorder="1"/>
    <xf numFmtId="0" fontId="8" fillId="0" borderId="23" xfId="0" applyNumberFormat="1" applyFont="1" applyFill="1" applyBorder="1" applyAlignment="1">
      <alignment horizontal="center" vertical="center" wrapText="1"/>
    </xf>
    <xf numFmtId="167" fontId="2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vertical="center"/>
    </xf>
    <xf numFmtId="167" fontId="2" fillId="2" borderId="17" xfId="0" applyNumberFormat="1" applyFont="1" applyFill="1" applyBorder="1" applyAlignment="1">
      <alignment horizontal="right" vertical="center" wrapText="1"/>
    </xf>
    <xf numFmtId="0" fontId="2" fillId="0" borderId="21" xfId="0" applyFont="1" applyBorder="1" applyAlignment="1">
      <alignment horizontal="left" wrapText="1"/>
    </xf>
    <xf numFmtId="3" fontId="2" fillId="0" borderId="21" xfId="0" applyNumberFormat="1" applyFont="1" applyBorder="1" applyAlignment="1">
      <alignment horizontal="center" wrapText="1"/>
    </xf>
    <xf numFmtId="3" fontId="2" fillId="0" borderId="18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5" fillId="0" borderId="42" xfId="0" applyFont="1" applyBorder="1" applyAlignment="1"/>
    <xf numFmtId="3" fontId="2" fillId="2" borderId="18" xfId="0" applyNumberFormat="1" applyFont="1" applyFill="1" applyBorder="1" applyAlignment="1">
      <alignment horizontal="center" wrapText="1"/>
    </xf>
    <xf numFmtId="169" fontId="4" fillId="10" borderId="18" xfId="0" applyNumberFormat="1" applyFont="1" applyFill="1" applyBorder="1"/>
    <xf numFmtId="167" fontId="4" fillId="10" borderId="39" xfId="0" applyNumberFormat="1" applyFont="1" applyFill="1" applyBorder="1"/>
    <xf numFmtId="0" fontId="8" fillId="0" borderId="24" xfId="0" applyFont="1" applyBorder="1" applyAlignment="1">
      <alignment vertical="center" wrapText="1"/>
    </xf>
    <xf numFmtId="0" fontId="8" fillId="0" borderId="24" xfId="2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4" fillId="2" borderId="44" xfId="0" applyFont="1" applyFill="1" applyBorder="1"/>
    <xf numFmtId="0" fontId="4" fillId="2" borderId="26" xfId="0" applyFont="1" applyFill="1" applyBorder="1"/>
    <xf numFmtId="0" fontId="2" fillId="2" borderId="26" xfId="0" applyFont="1" applyFill="1" applyBorder="1" applyAlignment="1">
      <alignment horizontal="left"/>
    </xf>
    <xf numFmtId="0" fontId="2" fillId="2" borderId="26" xfId="0" applyFont="1" applyFill="1" applyBorder="1"/>
    <xf numFmtId="166" fontId="2" fillId="2" borderId="26" xfId="0" applyNumberFormat="1" applyFont="1" applyFill="1" applyBorder="1"/>
    <xf numFmtId="167" fontId="2" fillId="2" borderId="26" xfId="0" applyNumberFormat="1" applyFont="1" applyFill="1" applyBorder="1"/>
    <xf numFmtId="0" fontId="2" fillId="2" borderId="45" xfId="0" applyFont="1" applyFill="1" applyBorder="1"/>
    <xf numFmtId="0" fontId="4" fillId="4" borderId="31" xfId="0" applyFont="1" applyFill="1" applyBorder="1" applyAlignment="1">
      <alignment horizontal="left"/>
    </xf>
    <xf numFmtId="169" fontId="4" fillId="4" borderId="25" xfId="0" applyNumberFormat="1" applyFont="1" applyFill="1" applyBorder="1"/>
    <xf numFmtId="0" fontId="2" fillId="2" borderId="17" xfId="0" applyFont="1" applyFill="1" applyBorder="1" applyAlignment="1"/>
    <xf numFmtId="174" fontId="2" fillId="2" borderId="33" xfId="0" applyNumberFormat="1" applyFont="1" applyFill="1" applyBorder="1" applyAlignment="1">
      <alignment horizontal="left" wrapText="1"/>
    </xf>
    <xf numFmtId="174" fontId="8" fillId="0" borderId="23" xfId="0" applyNumberFormat="1" applyFont="1" applyFill="1" applyBorder="1" applyAlignment="1">
      <alignment horizontal="left" vertical="center" wrapText="1"/>
    </xf>
    <xf numFmtId="174" fontId="2" fillId="2" borderId="21" xfId="0" applyNumberFormat="1" applyFont="1" applyFill="1" applyBorder="1" applyAlignment="1">
      <alignment horizontal="left" wrapText="1"/>
    </xf>
    <xf numFmtId="174" fontId="5" fillId="2" borderId="21" xfId="0" applyNumberFormat="1" applyFont="1" applyFill="1" applyBorder="1" applyAlignment="1">
      <alignment horizontal="center" wrapText="1"/>
    </xf>
    <xf numFmtId="166" fontId="2" fillId="2" borderId="17" xfId="0" applyNumberFormat="1" applyFont="1" applyFill="1" applyBorder="1" applyAlignment="1">
      <alignment horizontal="right" wrapText="1"/>
    </xf>
    <xf numFmtId="166" fontId="4" fillId="10" borderId="14" xfId="0" applyNumberFormat="1" applyFont="1" applyFill="1" applyBorder="1" applyAlignment="1">
      <alignment wrapText="1"/>
    </xf>
    <xf numFmtId="166" fontId="2" fillId="12" borderId="17" xfId="0" applyNumberFormat="1" applyFont="1" applyFill="1" applyBorder="1" applyAlignment="1">
      <alignment wrapText="1"/>
    </xf>
    <xf numFmtId="175" fontId="8" fillId="0" borderId="24" xfId="3" applyNumberFormat="1" applyFont="1" applyFill="1" applyBorder="1" applyAlignment="1">
      <alignment vertical="center" wrapText="1"/>
    </xf>
    <xf numFmtId="176" fontId="8" fillId="0" borderId="24" xfId="4" applyNumberFormat="1" applyFont="1" applyBorder="1" applyAlignment="1">
      <alignment horizontal="right" vertical="center" wrapText="1"/>
    </xf>
    <xf numFmtId="174" fontId="2" fillId="0" borderId="21" xfId="0" applyNumberFormat="1" applyFont="1" applyBorder="1" applyAlignment="1">
      <alignment horizontal="right" wrapText="1"/>
    </xf>
    <xf numFmtId="174" fontId="2" fillId="0" borderId="18" xfId="0" applyNumberFormat="1" applyFont="1" applyBorder="1" applyAlignment="1">
      <alignment horizontal="right" wrapText="1"/>
    </xf>
    <xf numFmtId="174" fontId="2" fillId="2" borderId="18" xfId="0" applyNumberFormat="1" applyFont="1" applyFill="1" applyBorder="1" applyAlignment="1">
      <alignment horizontal="right" wrapText="1"/>
    </xf>
    <xf numFmtId="176" fontId="8" fillId="0" borderId="24" xfId="4" applyNumberFormat="1" applyFont="1" applyBorder="1" applyAlignment="1">
      <alignment horizontal="right" vertical="center"/>
    </xf>
    <xf numFmtId="176" fontId="8" fillId="0" borderId="24" xfId="1" applyNumberFormat="1" applyFont="1" applyBorder="1" applyAlignment="1">
      <alignment horizontal="right" vertical="center"/>
    </xf>
    <xf numFmtId="0" fontId="5" fillId="0" borderId="17" xfId="0" applyFont="1" applyBorder="1"/>
    <xf numFmtId="0" fontId="5" fillId="7" borderId="22" xfId="0" applyFont="1" applyFill="1" applyBorder="1"/>
    <xf numFmtId="0" fontId="5" fillId="7" borderId="9" xfId="0" applyFont="1" applyFill="1" applyBorder="1"/>
    <xf numFmtId="0" fontId="4" fillId="4" borderId="43" xfId="0" applyFont="1" applyFill="1" applyBorder="1" applyAlignment="1">
      <alignment horizontal="left"/>
    </xf>
    <xf numFmtId="0" fontId="4" fillId="5" borderId="31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4" fillId="10" borderId="35" xfId="0" applyFont="1" applyFill="1" applyBorder="1" applyAlignment="1">
      <alignment horizontal="left" wrapText="1"/>
    </xf>
    <xf numFmtId="0" fontId="4" fillId="10" borderId="31" xfId="0" applyFont="1" applyFill="1" applyBorder="1" applyAlignment="1">
      <alignment horizontal="left"/>
    </xf>
    <xf numFmtId="0" fontId="5" fillId="0" borderId="2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4" fillId="8" borderId="31" xfId="0" applyFont="1" applyFill="1" applyBorder="1" applyAlignment="1">
      <alignment horizontal="left"/>
    </xf>
    <xf numFmtId="0" fontId="7" fillId="7" borderId="31" xfId="0" applyFont="1" applyFill="1" applyBorder="1" applyAlignment="1">
      <alignment horizontal="left"/>
    </xf>
    <xf numFmtId="0" fontId="7" fillId="7" borderId="22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 wrapText="1"/>
    </xf>
    <xf numFmtId="174" fontId="4" fillId="10" borderId="35" xfId="0" applyNumberFormat="1" applyFont="1" applyFill="1" applyBorder="1" applyAlignment="1">
      <alignment horizontal="left" wrapText="1"/>
    </xf>
    <xf numFmtId="0" fontId="0" fillId="2" borderId="0" xfId="0" applyFill="1"/>
    <xf numFmtId="0" fontId="12" fillId="13" borderId="0" xfId="0" applyFont="1" applyFill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2" fillId="2" borderId="17" xfId="0" applyFont="1" applyFill="1" applyBorder="1" applyAlignment="1">
      <alignment horizontal="center" vertical="center"/>
    </xf>
    <xf numFmtId="0" fontId="5" fillId="0" borderId="11" xfId="0" applyFont="1" applyBorder="1" applyAlignment="1"/>
    <xf numFmtId="0" fontId="5" fillId="0" borderId="7" xfId="0" applyFont="1" applyBorder="1" applyAlignment="1"/>
    <xf numFmtId="0" fontId="5" fillId="0" borderId="22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2" fillId="2" borderId="16" xfId="0" applyFont="1" applyFill="1" applyBorder="1"/>
    <xf numFmtId="0" fontId="2" fillId="2" borderId="17" xfId="0" applyFont="1" applyFill="1" applyBorder="1" applyAlignment="1">
      <alignment horizontal="left"/>
    </xf>
    <xf numFmtId="166" fontId="2" fillId="2" borderId="17" xfId="0" applyNumberFormat="1" applyFont="1" applyFill="1" applyBorder="1"/>
    <xf numFmtId="0" fontId="2" fillId="2" borderId="15" xfId="0" applyFont="1" applyFill="1" applyBorder="1"/>
    <xf numFmtId="0" fontId="5" fillId="0" borderId="20" xfId="0" applyFont="1" applyBorder="1" applyAlignment="1"/>
    <xf numFmtId="0" fontId="5" fillId="0" borderId="12" xfId="0" applyFont="1" applyBorder="1" applyAlignment="1"/>
    <xf numFmtId="0" fontId="2" fillId="2" borderId="17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left" vertical="center"/>
    </xf>
    <xf numFmtId="166" fontId="7" fillId="2" borderId="17" xfId="0" applyNumberFormat="1" applyFont="1" applyFill="1" applyBorder="1" applyAlignment="1">
      <alignment vertical="center"/>
    </xf>
    <xf numFmtId="167" fontId="7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0" borderId="28" xfId="0" applyFont="1" applyBorder="1" applyAlignment="1"/>
    <xf numFmtId="0" fontId="5" fillId="0" borderId="32" xfId="0" applyFont="1" applyBorder="1" applyAlignment="1"/>
    <xf numFmtId="0" fontId="4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/>
    <xf numFmtId="0" fontId="5" fillId="0" borderId="15" xfId="0" applyFont="1" applyBorder="1" applyAlignment="1"/>
    <xf numFmtId="174" fontId="5" fillId="11" borderId="19" xfId="0" applyNumberFormat="1" applyFont="1" applyFill="1" applyBorder="1" applyAlignment="1"/>
    <xf numFmtId="174" fontId="5" fillId="11" borderId="13" xfId="0" applyNumberFormat="1" applyFont="1" applyFill="1" applyBorder="1" applyAlignment="1"/>
    <xf numFmtId="168" fontId="2" fillId="2" borderId="17" xfId="0" applyNumberFormat="1" applyFont="1" applyFill="1" applyBorder="1" applyAlignment="1">
      <alignment wrapText="1"/>
    </xf>
    <xf numFmtId="0" fontId="5" fillId="11" borderId="19" xfId="0" applyFont="1" applyFill="1" applyBorder="1" applyAlignment="1"/>
    <xf numFmtId="0" fontId="5" fillId="11" borderId="13" xfId="0" applyFont="1" applyFill="1" applyBorder="1" applyAlignment="1"/>
    <xf numFmtId="0" fontId="5" fillId="11" borderId="22" xfId="0" applyFont="1" applyFill="1" applyBorder="1" applyAlignment="1"/>
    <xf numFmtId="0" fontId="5" fillId="11" borderId="9" xfId="0" applyFont="1" applyFill="1" applyBorder="1" applyAlignment="1"/>
    <xf numFmtId="172" fontId="2" fillId="2" borderId="17" xfId="0" applyNumberFormat="1" applyFont="1" applyFill="1" applyBorder="1"/>
    <xf numFmtId="0" fontId="5" fillId="7" borderId="22" xfId="0" applyFont="1" applyFill="1" applyBorder="1" applyAlignment="1"/>
    <xf numFmtId="0" fontId="5" fillId="7" borderId="9" xfId="0" applyFont="1" applyFill="1" applyBorder="1" applyAlignment="1"/>
    <xf numFmtId="0" fontId="5" fillId="0" borderId="25" xfId="0" applyFont="1" applyBorder="1" applyAlignment="1"/>
    <xf numFmtId="169" fontId="2" fillId="2" borderId="17" xfId="0" applyNumberFormat="1" applyFont="1" applyFill="1" applyBorder="1"/>
    <xf numFmtId="170" fontId="2" fillId="2" borderId="17" xfId="0" applyNumberFormat="1" applyFont="1" applyFill="1" applyBorder="1" applyAlignment="1">
      <alignment horizontal="right" vertical="center" wrapText="1"/>
    </xf>
    <xf numFmtId="173" fontId="2" fillId="2" borderId="17" xfId="0" applyNumberFormat="1" applyFont="1" applyFill="1" applyBorder="1"/>
  </cellXfs>
  <cellStyles count="5">
    <cellStyle name="Moneda" xfId="1" builtinId="4"/>
    <cellStyle name="Moneda [0] 2" xfId="4" xr:uid="{00000000-0005-0000-0000-000001000000}"/>
    <cellStyle name="Moneda 2 2" xfId="3" xr:uid="{00000000-0005-0000-0000-000002000000}"/>
    <cellStyle name="Normal" xfId="0" builtinId="0"/>
    <cellStyle name="Normal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86875" y="276225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39125" y="114300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Desktop\ZONA%204%20PROYECTOS%20FCP-PTUMAYO\PUTUMAYO\Mocoa\Anexo%208.%20An&#225;lisis%20Financiero\PRESUPUESTO%20%20FACTIBILIDAD%20MOCOA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PECIF. SECADORES"/>
      <sheetName val="Estudio Mercado"/>
      <sheetName val="JAIRO TECNICOS"/>
      <sheetName val="PTO Detallado"/>
      <sheetName val="PTO MGA"/>
      <sheetName val="Marco lógico POA"/>
      <sheetName val="Costos de implementación"/>
      <sheetName val="APU Actividades de Formación"/>
      <sheetName val="APU Secador"/>
      <sheetName val="Pto Secador"/>
      <sheetName val="Equipo Técnico"/>
      <sheetName val="Pto Bod Almacenamiento"/>
      <sheetName val="APU Bod Almacenamiento"/>
      <sheetName val="FLUJO DE FON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V9">
            <v>2500000</v>
          </cell>
        </row>
        <row r="18">
          <cell r="V18">
            <v>350000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0"/>
  <sheetViews>
    <sheetView tabSelected="1" topLeftCell="A84" workbookViewId="0">
      <selection activeCell="A93" sqref="A93:XFD97"/>
    </sheetView>
  </sheetViews>
  <sheetFormatPr defaultColWidth="14.42578125" defaultRowHeight="15" customHeight="1"/>
  <cols>
    <col min="1" max="1" width="3.42578125" style="1" customWidth="1"/>
    <col min="2" max="2" width="33.85546875" style="1" customWidth="1"/>
    <col min="3" max="3" width="18" style="1" customWidth="1"/>
    <col min="4" max="4" width="11.42578125" style="1" customWidth="1"/>
    <col min="5" max="5" width="13.42578125" style="1" customWidth="1"/>
    <col min="6" max="6" width="23.5703125" style="1" customWidth="1"/>
    <col min="7" max="7" width="1.7109375" style="1" customWidth="1"/>
    <col min="8" max="8" width="18.28515625" style="1" customWidth="1"/>
    <col min="9" max="9" width="16.85546875" style="1" customWidth="1"/>
    <col min="10" max="10" width="15.85546875" style="1" customWidth="1"/>
    <col min="11" max="11" width="2.42578125" style="1" customWidth="1"/>
    <col min="12" max="12" width="19" style="1" customWidth="1"/>
    <col min="13" max="28" width="11.42578125" style="1" customWidth="1"/>
    <col min="29" max="16384" width="14.42578125" style="1"/>
  </cols>
  <sheetData>
    <row r="1" spans="1:28" ht="23.25" customHeight="1">
      <c r="A1" s="125"/>
      <c r="B1" s="134"/>
      <c r="C1" s="126" t="s">
        <v>0</v>
      </c>
      <c r="D1" s="135"/>
      <c r="E1" s="135"/>
      <c r="F1" s="135"/>
      <c r="G1" s="135"/>
      <c r="H1" s="136"/>
      <c r="I1" s="12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28" ht="23.25" customHeight="1">
      <c r="A2" s="138"/>
      <c r="B2" s="139"/>
      <c r="C2" s="128" t="s">
        <v>1</v>
      </c>
      <c r="D2" s="140"/>
      <c r="E2" s="140"/>
      <c r="F2" s="140"/>
      <c r="G2" s="140"/>
      <c r="H2" s="141"/>
      <c r="I2" s="142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</row>
    <row r="3" spans="1:28" ht="10.5" customHeight="1">
      <c r="A3" s="143"/>
      <c r="B3" s="60"/>
      <c r="C3" s="144"/>
      <c r="D3" s="60"/>
      <c r="E3" s="145"/>
      <c r="F3" s="59"/>
      <c r="G3" s="60"/>
      <c r="H3" s="60"/>
      <c r="I3" s="146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 ht="57" customHeight="1">
      <c r="A4" s="129" t="s">
        <v>2</v>
      </c>
      <c r="B4" s="147"/>
      <c r="C4" s="130" t="s">
        <v>3</v>
      </c>
      <c r="D4" s="140"/>
      <c r="E4" s="140"/>
      <c r="F4" s="140"/>
      <c r="G4" s="140"/>
      <c r="H4" s="140"/>
      <c r="I4" s="148"/>
      <c r="J4" s="149"/>
      <c r="K4" s="149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ht="24.75" customHeight="1" thickBot="1">
      <c r="A5" s="150"/>
      <c r="B5" s="151"/>
      <c r="C5" s="152"/>
      <c r="D5" s="151"/>
      <c r="E5" s="153"/>
      <c r="F5" s="154"/>
      <c r="G5" s="60"/>
      <c r="H5" s="155"/>
      <c r="I5" s="156"/>
      <c r="J5" s="157"/>
      <c r="K5" s="158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ht="39" customHeight="1">
      <c r="A6" s="122" t="s">
        <v>4</v>
      </c>
      <c r="B6" s="159"/>
      <c r="C6" s="2" t="s">
        <v>5</v>
      </c>
      <c r="D6" s="2" t="s">
        <v>6</v>
      </c>
      <c r="E6" s="3" t="s">
        <v>7</v>
      </c>
      <c r="F6" s="4" t="s">
        <v>8</v>
      </c>
      <c r="G6" s="5"/>
      <c r="H6" s="6" t="s">
        <v>9</v>
      </c>
      <c r="I6" s="7" t="s">
        <v>10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ht="30" customHeight="1">
      <c r="A7" s="112" t="s">
        <v>11</v>
      </c>
      <c r="B7" s="140"/>
      <c r="C7" s="140"/>
      <c r="D7" s="140"/>
      <c r="E7" s="140"/>
      <c r="F7" s="140"/>
      <c r="G7" s="140"/>
      <c r="H7" s="140"/>
      <c r="I7" s="1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ht="46.5" customHeight="1">
      <c r="A8" s="123" t="s">
        <v>12</v>
      </c>
      <c r="B8" s="140"/>
      <c r="C8" s="140"/>
      <c r="D8" s="140"/>
      <c r="E8" s="140"/>
      <c r="F8" s="140"/>
      <c r="G8" s="140"/>
      <c r="H8" s="140"/>
      <c r="I8" s="160"/>
      <c r="J8" s="161"/>
      <c r="K8" s="162"/>
      <c r="L8" s="162"/>
      <c r="M8" s="162"/>
      <c r="N8" s="162"/>
      <c r="O8" s="162"/>
      <c r="P8" s="162"/>
      <c r="Q8" s="162"/>
      <c r="R8" s="162"/>
      <c r="S8" s="163"/>
      <c r="T8" s="124"/>
      <c r="U8" s="162"/>
      <c r="V8" s="162"/>
      <c r="W8" s="162"/>
      <c r="X8" s="162"/>
      <c r="Y8" s="162"/>
      <c r="Z8" s="162"/>
      <c r="AA8" s="162"/>
      <c r="AB8" s="162"/>
    </row>
    <row r="9" spans="1:28" ht="25.5">
      <c r="A9" s="94" t="s">
        <v>13</v>
      </c>
      <c r="B9" s="95" t="s">
        <v>14</v>
      </c>
      <c r="C9" s="96" t="s">
        <v>15</v>
      </c>
      <c r="D9" s="97">
        <v>86</v>
      </c>
      <c r="E9" s="8">
        <v>4097525.3243357153</v>
      </c>
      <c r="F9" s="12">
        <f>+D9*E9</f>
        <v>352387177.8928715</v>
      </c>
      <c r="G9" s="98"/>
      <c r="H9" s="12">
        <f>F9</f>
        <v>352387177.8928715</v>
      </c>
      <c r="I9" s="10"/>
      <c r="J9" s="11"/>
      <c r="K9" s="108"/>
      <c r="L9" s="108"/>
      <c r="M9" s="108"/>
      <c r="N9" s="108"/>
      <c r="O9" s="108"/>
      <c r="P9" s="108"/>
      <c r="Q9" s="108"/>
      <c r="R9" s="108"/>
      <c r="S9" s="108"/>
      <c r="T9" s="11"/>
      <c r="U9" s="108"/>
      <c r="V9" s="108"/>
      <c r="W9" s="108"/>
      <c r="X9" s="108"/>
      <c r="Y9" s="108"/>
      <c r="Z9" s="108"/>
      <c r="AA9" s="108"/>
      <c r="AB9" s="108"/>
    </row>
    <row r="10" spans="1:28" ht="12.75">
      <c r="A10" s="94" t="s">
        <v>16</v>
      </c>
      <c r="B10" s="95" t="s">
        <v>17</v>
      </c>
      <c r="C10" s="96" t="s">
        <v>18</v>
      </c>
      <c r="D10" s="97">
        <v>50</v>
      </c>
      <c r="E10" s="8">
        <v>300000</v>
      </c>
      <c r="F10" s="12">
        <f>+D10*E10</f>
        <v>15000000</v>
      </c>
      <c r="G10" s="98"/>
      <c r="H10" s="12">
        <f>F10</f>
        <v>15000000</v>
      </c>
      <c r="I10" s="13"/>
      <c r="J10" s="24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5.75" customHeight="1">
      <c r="A11" s="131" t="s">
        <v>19</v>
      </c>
      <c r="B11" s="164"/>
      <c r="C11" s="164"/>
      <c r="D11" s="164"/>
      <c r="E11" s="165"/>
      <c r="F11" s="99">
        <f>SUM(F9:F10)</f>
        <v>367387177.8928715</v>
      </c>
      <c r="G11" s="100"/>
      <c r="H11" s="99">
        <f>SUM(H9:H10)</f>
        <v>367387177.8928715</v>
      </c>
      <c r="I11" s="16">
        <f>SUM(I10:I10)</f>
        <v>0</v>
      </c>
      <c r="J11" s="24"/>
      <c r="K11" s="29"/>
      <c r="L11" s="24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23.25" customHeight="1">
      <c r="A12" s="112" t="s">
        <v>20</v>
      </c>
      <c r="B12" s="113"/>
      <c r="C12" s="113"/>
      <c r="D12" s="113"/>
      <c r="E12" s="113"/>
      <c r="F12" s="113"/>
      <c r="G12" s="113"/>
      <c r="H12" s="113"/>
      <c r="I12" s="114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8" ht="15.75" customHeight="1">
      <c r="A13" s="17" t="s">
        <v>13</v>
      </c>
      <c r="B13" s="18" t="s">
        <v>21</v>
      </c>
      <c r="C13" s="19" t="s">
        <v>22</v>
      </c>
      <c r="D13" s="19">
        <v>86</v>
      </c>
      <c r="E13" s="61">
        <v>89600</v>
      </c>
      <c r="F13" s="20">
        <f t="shared" ref="F13:F24" si="0">+D13*E13</f>
        <v>7705600</v>
      </c>
      <c r="G13" s="21"/>
      <c r="H13" s="20">
        <f t="shared" ref="H13:H24" si="1">+F13</f>
        <v>7705600</v>
      </c>
      <c r="I13" s="22"/>
      <c r="J13" s="24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ht="15.75" customHeight="1">
      <c r="A14" s="23" t="s">
        <v>16</v>
      </c>
      <c r="B14" s="18" t="s">
        <v>23</v>
      </c>
      <c r="C14" s="19" t="s">
        <v>22</v>
      </c>
      <c r="D14" s="19">
        <v>86</v>
      </c>
      <c r="E14" s="61">
        <v>83200</v>
      </c>
      <c r="F14" s="20">
        <f t="shared" si="0"/>
        <v>7155200</v>
      </c>
      <c r="G14" s="24"/>
      <c r="H14" s="20">
        <f t="shared" si="1"/>
        <v>7155200</v>
      </c>
      <c r="I14" s="25"/>
      <c r="J14" s="24"/>
      <c r="K14" s="29"/>
      <c r="L14" s="166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ht="15.75" customHeight="1">
      <c r="A15" s="23" t="s">
        <v>24</v>
      </c>
      <c r="B15" s="18" t="s">
        <v>25</v>
      </c>
      <c r="C15" s="19" t="s">
        <v>26</v>
      </c>
      <c r="D15" s="19">
        <v>86</v>
      </c>
      <c r="E15" s="61">
        <v>73000</v>
      </c>
      <c r="F15" s="20">
        <f t="shared" si="0"/>
        <v>6278000</v>
      </c>
      <c r="G15" s="21"/>
      <c r="H15" s="20">
        <f t="shared" si="1"/>
        <v>6278000</v>
      </c>
      <c r="I15" s="26"/>
      <c r="J15" s="24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ht="15.75" customHeight="1">
      <c r="A16" s="23" t="s">
        <v>27</v>
      </c>
      <c r="B16" s="18" t="s">
        <v>28</v>
      </c>
      <c r="C16" s="19" t="s">
        <v>22</v>
      </c>
      <c r="D16" s="19">
        <f>5*86</f>
        <v>430</v>
      </c>
      <c r="E16" s="61">
        <v>18500</v>
      </c>
      <c r="F16" s="20">
        <f t="shared" si="0"/>
        <v>7955000</v>
      </c>
      <c r="G16" s="27"/>
      <c r="H16" s="20">
        <f t="shared" si="1"/>
        <v>7955000</v>
      </c>
      <c r="I16" s="28"/>
      <c r="J16" s="24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5.75" customHeight="1">
      <c r="A17" s="23" t="s">
        <v>29</v>
      </c>
      <c r="B17" s="18" t="s">
        <v>30</v>
      </c>
      <c r="C17" s="19" t="s">
        <v>22</v>
      </c>
      <c r="D17" s="19">
        <v>86</v>
      </c>
      <c r="E17" s="61">
        <v>88250</v>
      </c>
      <c r="F17" s="20">
        <f t="shared" si="0"/>
        <v>7589500</v>
      </c>
      <c r="G17" s="24"/>
      <c r="H17" s="20">
        <f t="shared" si="1"/>
        <v>7589500</v>
      </c>
      <c r="I17" s="28"/>
      <c r="J17" s="24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5.75" customHeight="1">
      <c r="A18" s="23" t="s">
        <v>31</v>
      </c>
      <c r="B18" s="18" t="s">
        <v>32</v>
      </c>
      <c r="C18" s="19" t="s">
        <v>22</v>
      </c>
      <c r="D18" s="19">
        <v>86</v>
      </c>
      <c r="E18" s="61">
        <v>34000</v>
      </c>
      <c r="F18" s="20">
        <f t="shared" si="0"/>
        <v>2924000</v>
      </c>
      <c r="G18" s="24"/>
      <c r="H18" s="20">
        <f t="shared" si="1"/>
        <v>2924000</v>
      </c>
      <c r="I18" s="25"/>
      <c r="J18" s="24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5.75" customHeight="1">
      <c r="A19" s="23" t="s">
        <v>33</v>
      </c>
      <c r="B19" s="30" t="s">
        <v>34</v>
      </c>
      <c r="C19" s="19" t="s">
        <v>22</v>
      </c>
      <c r="D19" s="19">
        <v>86</v>
      </c>
      <c r="E19" s="61">
        <v>21750</v>
      </c>
      <c r="F19" s="20">
        <f t="shared" si="0"/>
        <v>1870500</v>
      </c>
      <c r="G19" s="24"/>
      <c r="H19" s="20">
        <f t="shared" si="1"/>
        <v>1870500</v>
      </c>
      <c r="I19" s="25"/>
      <c r="J19" s="24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5.75" customHeight="1">
      <c r="A20" s="23" t="s">
        <v>35</v>
      </c>
      <c r="B20" s="18" t="s">
        <v>36</v>
      </c>
      <c r="C20" s="19" t="s">
        <v>22</v>
      </c>
      <c r="D20" s="19">
        <f>10*86</f>
        <v>860</v>
      </c>
      <c r="E20" s="61">
        <v>4500</v>
      </c>
      <c r="F20" s="20">
        <f t="shared" si="0"/>
        <v>3870000</v>
      </c>
      <c r="G20" s="24"/>
      <c r="H20" s="20">
        <f t="shared" si="1"/>
        <v>3870000</v>
      </c>
      <c r="I20" s="25"/>
      <c r="J20" s="24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5.75" customHeight="1">
      <c r="A21" s="23" t="s">
        <v>37</v>
      </c>
      <c r="B21" s="30" t="s">
        <v>38</v>
      </c>
      <c r="C21" s="19" t="s">
        <v>39</v>
      </c>
      <c r="D21" s="19">
        <v>86</v>
      </c>
      <c r="E21" s="61">
        <v>276750</v>
      </c>
      <c r="F21" s="20">
        <f t="shared" si="0"/>
        <v>23800500</v>
      </c>
      <c r="G21" s="24"/>
      <c r="H21" s="20">
        <f t="shared" si="1"/>
        <v>23800500</v>
      </c>
      <c r="I21" s="25"/>
      <c r="J21" s="24" t="s">
        <v>40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5.75" customHeight="1">
      <c r="A22" s="23" t="s">
        <v>41</v>
      </c>
      <c r="B22" s="31" t="s">
        <v>42</v>
      </c>
      <c r="C22" s="19" t="s">
        <v>22</v>
      </c>
      <c r="D22" s="19">
        <f>5*86</f>
        <v>430</v>
      </c>
      <c r="E22" s="61">
        <v>3650</v>
      </c>
      <c r="F22" s="20">
        <f t="shared" si="0"/>
        <v>1569500</v>
      </c>
      <c r="G22" s="24"/>
      <c r="H22" s="20">
        <f t="shared" si="1"/>
        <v>1569500</v>
      </c>
      <c r="I22" s="25"/>
      <c r="J22" s="24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5.75" customHeight="1">
      <c r="A23" s="23" t="s">
        <v>43</v>
      </c>
      <c r="B23" s="31" t="s">
        <v>44</v>
      </c>
      <c r="C23" s="19" t="s">
        <v>45</v>
      </c>
      <c r="D23" s="19">
        <v>2</v>
      </c>
      <c r="E23" s="61">
        <v>300000</v>
      </c>
      <c r="F23" s="20">
        <f t="shared" si="0"/>
        <v>600000</v>
      </c>
      <c r="G23" s="24"/>
      <c r="H23" s="20">
        <f t="shared" si="1"/>
        <v>600000</v>
      </c>
      <c r="I23" s="25"/>
      <c r="J23" s="24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0" hidden="1" customHeight="1">
      <c r="A24" s="23" t="s">
        <v>46</v>
      </c>
      <c r="B24" s="32"/>
      <c r="C24" s="33"/>
      <c r="D24" s="34"/>
      <c r="E24" s="35"/>
      <c r="F24" s="36">
        <f t="shared" si="0"/>
        <v>0</v>
      </c>
      <c r="G24" s="24"/>
      <c r="H24" s="20">
        <f t="shared" si="1"/>
        <v>0</v>
      </c>
      <c r="I24" s="28"/>
      <c r="J24" s="24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24.75" customHeight="1">
      <c r="A25" s="115" t="s">
        <v>47</v>
      </c>
      <c r="B25" s="167"/>
      <c r="C25" s="167"/>
      <c r="D25" s="167"/>
      <c r="E25" s="168"/>
      <c r="F25" s="14">
        <f>SUM(F13:F24)</f>
        <v>71317800</v>
      </c>
      <c r="G25" s="15"/>
      <c r="H25" s="14">
        <f>SUM(H13:H24)</f>
        <v>71317800</v>
      </c>
      <c r="I25" s="16">
        <f>SUM(I13:I16)</f>
        <v>0</v>
      </c>
      <c r="J25" s="24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24.75" customHeight="1">
      <c r="A26" s="112" t="s">
        <v>48</v>
      </c>
      <c r="B26" s="113"/>
      <c r="C26" s="113"/>
      <c r="D26" s="113"/>
      <c r="E26" s="113"/>
      <c r="F26" s="113"/>
      <c r="G26" s="113"/>
      <c r="H26" s="113"/>
      <c r="I26" s="114"/>
      <c r="J26" s="24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27.75" customHeight="1">
      <c r="A27" s="37" t="s">
        <v>13</v>
      </c>
      <c r="B27" s="38" t="s">
        <v>49</v>
      </c>
      <c r="C27" s="39" t="s">
        <v>22</v>
      </c>
      <c r="D27" s="39">
        <v>86</v>
      </c>
      <c r="E27" s="40">
        <v>2174719.87</v>
      </c>
      <c r="F27" s="41">
        <f t="shared" ref="F27:F34" si="2">+D27*E27</f>
        <v>187025908.82000002</v>
      </c>
      <c r="G27" s="42"/>
      <c r="H27" s="41">
        <f t="shared" ref="H27:H34" si="3">+F27</f>
        <v>187025908.82000002</v>
      </c>
      <c r="I27" s="43"/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15.75" customHeight="1">
      <c r="A28" s="37" t="s">
        <v>16</v>
      </c>
      <c r="B28" s="30" t="s">
        <v>50</v>
      </c>
      <c r="C28" s="19" t="s">
        <v>22</v>
      </c>
      <c r="D28" s="19">
        <v>86</v>
      </c>
      <c r="E28" s="101">
        <v>81720</v>
      </c>
      <c r="F28" s="41">
        <f t="shared" si="2"/>
        <v>7027920</v>
      </c>
      <c r="G28" s="46"/>
      <c r="H28" s="47">
        <f t="shared" si="3"/>
        <v>7027920</v>
      </c>
      <c r="I28" s="48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15.75" customHeight="1">
      <c r="A29" s="49" t="s">
        <v>24</v>
      </c>
      <c r="B29" s="30" t="s">
        <v>51</v>
      </c>
      <c r="C29" s="19" t="s">
        <v>22</v>
      </c>
      <c r="D29" s="19">
        <v>86</v>
      </c>
      <c r="E29" s="101">
        <v>20700</v>
      </c>
      <c r="F29" s="41">
        <f t="shared" si="2"/>
        <v>1780200</v>
      </c>
      <c r="G29" s="50"/>
      <c r="H29" s="47">
        <f t="shared" si="3"/>
        <v>1780200</v>
      </c>
      <c r="I29" s="51"/>
      <c r="J29" s="44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5.75" customHeight="1">
      <c r="A30" s="52" t="s">
        <v>27</v>
      </c>
      <c r="B30" s="30" t="s">
        <v>52</v>
      </c>
      <c r="C30" s="19" t="s">
        <v>22</v>
      </c>
      <c r="D30" s="19">
        <v>86</v>
      </c>
      <c r="E30" s="101">
        <v>14680</v>
      </c>
      <c r="F30" s="41">
        <f t="shared" si="2"/>
        <v>1262480</v>
      </c>
      <c r="G30" s="9"/>
      <c r="H30" s="47">
        <f t="shared" si="3"/>
        <v>1262480</v>
      </c>
      <c r="I30" s="13"/>
      <c r="J30" s="24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5.75" customHeight="1">
      <c r="A31" s="52" t="s">
        <v>29</v>
      </c>
      <c r="B31" s="30" t="s">
        <v>53</v>
      </c>
      <c r="C31" s="19" t="s">
        <v>22</v>
      </c>
      <c r="D31" s="19">
        <v>86</v>
      </c>
      <c r="E31" s="101">
        <v>14785</v>
      </c>
      <c r="F31" s="41">
        <f t="shared" si="2"/>
        <v>1271510</v>
      </c>
      <c r="G31" s="9"/>
      <c r="H31" s="47">
        <f t="shared" si="3"/>
        <v>1271510</v>
      </c>
      <c r="I31" s="53"/>
      <c r="J31" s="24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5.75" customHeight="1">
      <c r="A32" s="52" t="s">
        <v>31</v>
      </c>
      <c r="B32" s="31" t="s">
        <v>54</v>
      </c>
      <c r="C32" s="19" t="s">
        <v>22</v>
      </c>
      <c r="D32" s="19">
        <v>86</v>
      </c>
      <c r="E32" s="101">
        <v>32520</v>
      </c>
      <c r="F32" s="41">
        <f t="shared" si="2"/>
        <v>2796720</v>
      </c>
      <c r="G32" s="9"/>
      <c r="H32" s="47">
        <f t="shared" si="3"/>
        <v>2796720</v>
      </c>
      <c r="I32" s="53"/>
      <c r="J32" s="24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28" ht="15.75" customHeight="1">
      <c r="A33" s="52" t="s">
        <v>33</v>
      </c>
      <c r="B33" s="31" t="s">
        <v>55</v>
      </c>
      <c r="C33" s="19" t="s">
        <v>56</v>
      </c>
      <c r="D33" s="19">
        <v>100</v>
      </c>
      <c r="E33" s="101">
        <v>42500</v>
      </c>
      <c r="F33" s="41">
        <f t="shared" si="2"/>
        <v>4250000</v>
      </c>
      <c r="G33" s="9"/>
      <c r="H33" s="47"/>
      <c r="I33" s="53">
        <f>F33</f>
        <v>4250000</v>
      </c>
      <c r="J33" s="24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28" ht="15.75" customHeight="1">
      <c r="A34" s="52" t="s">
        <v>35</v>
      </c>
      <c r="B34" s="31" t="s">
        <v>44</v>
      </c>
      <c r="C34" s="39" t="s">
        <v>45</v>
      </c>
      <c r="D34" s="39">
        <v>2</v>
      </c>
      <c r="E34" s="40">
        <v>300000</v>
      </c>
      <c r="F34" s="41">
        <f t="shared" si="2"/>
        <v>600000</v>
      </c>
      <c r="G34" s="9"/>
      <c r="H34" s="47">
        <f t="shared" si="3"/>
        <v>600000</v>
      </c>
      <c r="I34" s="53"/>
      <c r="J34" s="24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ht="15.75" customHeight="1">
      <c r="A35" s="116" t="s">
        <v>57</v>
      </c>
      <c r="B35" s="169"/>
      <c r="C35" s="169"/>
      <c r="D35" s="169"/>
      <c r="E35" s="170"/>
      <c r="F35" s="54">
        <f>SUM(F27:F34)</f>
        <v>206014738.82000002</v>
      </c>
      <c r="G35" s="55"/>
      <c r="H35" s="54">
        <f>SUM(H27:H34)</f>
        <v>201764738.82000002</v>
      </c>
      <c r="I35" s="56">
        <f>SUM(I27:I34)</f>
        <v>4250000</v>
      </c>
      <c r="J35" s="59"/>
      <c r="K35" s="60"/>
      <c r="L35" s="171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</row>
    <row r="36" spans="1:28" ht="15.75" customHeight="1">
      <c r="A36" s="120" t="s">
        <v>58</v>
      </c>
      <c r="B36" s="121"/>
      <c r="C36" s="121"/>
      <c r="D36" s="121"/>
      <c r="E36" s="121"/>
      <c r="F36" s="57">
        <f>F35+F25+F11</f>
        <v>644719716.71287155</v>
      </c>
      <c r="G36" s="58">
        <f t="shared" ref="G36" si="4">G35+G25+G11</f>
        <v>0</v>
      </c>
      <c r="H36" s="57">
        <f>H35+H25+H11</f>
        <v>640469716.71287155</v>
      </c>
      <c r="I36" s="57">
        <f>I35+I25+I11</f>
        <v>4250000</v>
      </c>
      <c r="J36" s="59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</row>
    <row r="37" spans="1:28" ht="24.75" customHeight="1">
      <c r="A37" s="112" t="s">
        <v>59</v>
      </c>
      <c r="B37" s="113"/>
      <c r="C37" s="113"/>
      <c r="D37" s="113"/>
      <c r="E37" s="113"/>
      <c r="F37" s="117"/>
      <c r="G37" s="113"/>
      <c r="H37" s="117"/>
      <c r="I37" s="118"/>
      <c r="J37" s="24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28" ht="27.75" customHeight="1">
      <c r="A38" s="37" t="s">
        <v>13</v>
      </c>
      <c r="B38" s="31" t="s">
        <v>60</v>
      </c>
      <c r="C38" s="19" t="s">
        <v>61</v>
      </c>
      <c r="D38" s="19">
        <v>86</v>
      </c>
      <c r="E38" s="61">
        <v>160333.33333333334</v>
      </c>
      <c r="F38" s="47">
        <f t="shared" ref="F38:F39" si="5">+D38*E38</f>
        <v>13788666.666666668</v>
      </c>
      <c r="G38" s="46"/>
      <c r="H38" s="47">
        <f t="shared" ref="H38:H39" si="6">+F38</f>
        <v>13788666.666666668</v>
      </c>
      <c r="I38" s="43"/>
      <c r="J38" s="44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ht="15.75" customHeight="1">
      <c r="A39" s="37" t="s">
        <v>16</v>
      </c>
      <c r="B39" s="31" t="s">
        <v>62</v>
      </c>
      <c r="C39" s="19" t="s">
        <v>61</v>
      </c>
      <c r="D39" s="19">
        <v>86</v>
      </c>
      <c r="E39" s="61">
        <v>65333.333333333336</v>
      </c>
      <c r="F39" s="47">
        <f t="shared" si="5"/>
        <v>5618666.666666667</v>
      </c>
      <c r="G39" s="46"/>
      <c r="H39" s="62">
        <f t="shared" si="6"/>
        <v>5618666.666666667</v>
      </c>
      <c r="I39" s="63"/>
      <c r="J39" s="44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ht="15.75" customHeight="1">
      <c r="A40" s="119" t="s">
        <v>63</v>
      </c>
      <c r="B40" s="172"/>
      <c r="C40" s="172"/>
      <c r="D40" s="172"/>
      <c r="E40" s="173"/>
      <c r="F40" s="64">
        <f>SUM(F38:F39)</f>
        <v>19407333.333333336</v>
      </c>
      <c r="G40" s="65"/>
      <c r="H40" s="64">
        <f>SUM(H38:H39)</f>
        <v>19407333.333333336</v>
      </c>
      <c r="I40" s="66">
        <f ca="1">SUM(I38:I40)</f>
        <v>0</v>
      </c>
      <c r="J40" s="59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</row>
    <row r="41" spans="1:28" ht="12.75">
      <c r="A41" s="112" t="s">
        <v>64</v>
      </c>
      <c r="B41" s="113"/>
      <c r="C41" s="113"/>
      <c r="D41" s="113"/>
      <c r="E41" s="113"/>
      <c r="F41" s="113"/>
      <c r="G41" s="113"/>
      <c r="H41" s="113"/>
      <c r="I41" s="114"/>
      <c r="J41" s="24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28" ht="27.75" customHeight="1">
      <c r="A42" s="37" t="s">
        <v>13</v>
      </c>
      <c r="B42" s="38" t="s">
        <v>65</v>
      </c>
      <c r="C42" s="39" t="s">
        <v>66</v>
      </c>
      <c r="D42" s="67">
        <v>1040</v>
      </c>
      <c r="E42" s="102">
        <v>304000</v>
      </c>
      <c r="F42" s="41">
        <f t="shared" ref="F42:F48" si="7">+D42*E42</f>
        <v>316160000</v>
      </c>
      <c r="G42" s="42"/>
      <c r="H42" s="41"/>
      <c r="I42" s="68">
        <f>F42</f>
        <v>316160000</v>
      </c>
      <c r="J42" s="44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ht="15.75" customHeight="1">
      <c r="A43" s="37" t="s">
        <v>16</v>
      </c>
      <c r="B43" s="38" t="s">
        <v>67</v>
      </c>
      <c r="C43" s="39" t="s">
        <v>66</v>
      </c>
      <c r="D43" s="67">
        <v>1040</v>
      </c>
      <c r="E43" s="102">
        <v>53200.000000000007</v>
      </c>
      <c r="F43" s="41">
        <f t="shared" si="7"/>
        <v>55328000.000000007</v>
      </c>
      <c r="G43" s="42"/>
      <c r="H43" s="41"/>
      <c r="I43" s="68">
        <f t="shared" ref="I43:I48" si="8">F43</f>
        <v>55328000.000000007</v>
      </c>
      <c r="J43" s="44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ht="15.75" customHeight="1">
      <c r="A44" s="49" t="s">
        <v>24</v>
      </c>
      <c r="B44" s="38" t="s">
        <v>68</v>
      </c>
      <c r="C44" s="39" t="s">
        <v>66</v>
      </c>
      <c r="D44" s="67">
        <v>1040</v>
      </c>
      <c r="E44" s="102">
        <v>114000</v>
      </c>
      <c r="F44" s="41">
        <f t="shared" si="7"/>
        <v>118560000</v>
      </c>
      <c r="G44" s="69"/>
      <c r="H44" s="41"/>
      <c r="I44" s="68">
        <f t="shared" si="8"/>
        <v>118560000</v>
      </c>
      <c r="J44" s="44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spans="1:28" ht="15.75" customHeight="1">
      <c r="A45" s="52" t="s">
        <v>27</v>
      </c>
      <c r="B45" s="38" t="s">
        <v>69</v>
      </c>
      <c r="C45" s="39" t="s">
        <v>66</v>
      </c>
      <c r="D45" s="67">
        <v>1040</v>
      </c>
      <c r="E45" s="102">
        <v>30400</v>
      </c>
      <c r="F45" s="41">
        <f t="shared" si="7"/>
        <v>31616000</v>
      </c>
      <c r="G45" s="70"/>
      <c r="H45" s="41"/>
      <c r="I45" s="68">
        <f t="shared" si="8"/>
        <v>31616000</v>
      </c>
      <c r="J45" s="24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spans="1:28" ht="15.75" customHeight="1">
      <c r="A46" s="52" t="s">
        <v>29</v>
      </c>
      <c r="B46" s="38" t="s">
        <v>70</v>
      </c>
      <c r="C46" s="39" t="s">
        <v>66</v>
      </c>
      <c r="D46" s="67">
        <v>1040</v>
      </c>
      <c r="E46" s="102">
        <v>38000</v>
      </c>
      <c r="F46" s="41">
        <f t="shared" si="7"/>
        <v>39520000</v>
      </c>
      <c r="G46" s="70"/>
      <c r="H46" s="41"/>
      <c r="I46" s="68">
        <f t="shared" si="8"/>
        <v>39520000</v>
      </c>
      <c r="J46" s="24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</row>
    <row r="47" spans="1:28" ht="15.75" customHeight="1">
      <c r="A47" s="52" t="s">
        <v>31</v>
      </c>
      <c r="B47" s="38" t="s">
        <v>71</v>
      </c>
      <c r="C47" s="39" t="s">
        <v>66</v>
      </c>
      <c r="D47" s="67">
        <v>1040</v>
      </c>
      <c r="E47" s="102">
        <v>38000</v>
      </c>
      <c r="F47" s="41">
        <f t="shared" si="7"/>
        <v>39520000</v>
      </c>
      <c r="G47" s="70"/>
      <c r="H47" s="41"/>
      <c r="I47" s="68">
        <f t="shared" si="8"/>
        <v>39520000</v>
      </c>
      <c r="J47" s="24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</row>
    <row r="48" spans="1:28" ht="15.75" customHeight="1">
      <c r="A48" s="52" t="s">
        <v>33</v>
      </c>
      <c r="B48" s="38" t="s">
        <v>72</v>
      </c>
      <c r="C48" s="39" t="s">
        <v>66</v>
      </c>
      <c r="D48" s="67">
        <v>1040</v>
      </c>
      <c r="E48" s="102">
        <v>15200</v>
      </c>
      <c r="F48" s="41">
        <f t="shared" si="7"/>
        <v>15808000</v>
      </c>
      <c r="G48" s="70"/>
      <c r="H48" s="41"/>
      <c r="I48" s="68">
        <f t="shared" si="8"/>
        <v>15808000</v>
      </c>
      <c r="J48" s="24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</row>
    <row r="49" spans="1:28" ht="15.75" customHeight="1">
      <c r="A49" s="119" t="s">
        <v>73</v>
      </c>
      <c r="B49" s="172"/>
      <c r="C49" s="172"/>
      <c r="D49" s="172"/>
      <c r="E49" s="173"/>
      <c r="F49" s="64">
        <f>SUM(F42:F48)</f>
        <v>616512000</v>
      </c>
      <c r="G49" s="65"/>
      <c r="H49" s="64">
        <f>SUM(H42:H48)</f>
        <v>0</v>
      </c>
      <c r="I49" s="66">
        <f>SUM(I42:I48)</f>
        <v>616512000</v>
      </c>
      <c r="J49" s="59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</row>
    <row r="50" spans="1:28" ht="30" customHeight="1">
      <c r="A50" s="112" t="s">
        <v>74</v>
      </c>
      <c r="B50" s="113"/>
      <c r="C50" s="113"/>
      <c r="D50" s="113"/>
      <c r="E50" s="113"/>
      <c r="F50" s="113"/>
      <c r="G50" s="113"/>
      <c r="H50" s="113"/>
      <c r="I50" s="114"/>
      <c r="J50" s="24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27.75" customHeight="1">
      <c r="A51" s="37" t="s">
        <v>13</v>
      </c>
      <c r="B51" s="38" t="s">
        <v>75</v>
      </c>
      <c r="C51" s="71" t="s">
        <v>76</v>
      </c>
      <c r="D51" s="72">
        <v>12</v>
      </c>
      <c r="E51" s="103">
        <v>4500000</v>
      </c>
      <c r="F51" s="47">
        <f t="shared" ref="F51:F55" si="9">+D51*E51</f>
        <v>54000000</v>
      </c>
      <c r="G51" s="46"/>
      <c r="H51" s="47">
        <f>F51</f>
        <v>54000000</v>
      </c>
      <c r="I51" s="43"/>
      <c r="J51" s="44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spans="1:28" ht="15.75" customHeight="1">
      <c r="A52" s="37" t="s">
        <v>16</v>
      </c>
      <c r="B52" s="30" t="s">
        <v>77</v>
      </c>
      <c r="C52" s="71" t="s">
        <v>76</v>
      </c>
      <c r="D52" s="73">
        <v>12</v>
      </c>
      <c r="E52" s="104">
        <v>3500000</v>
      </c>
      <c r="F52" s="47">
        <f t="shared" si="9"/>
        <v>42000000</v>
      </c>
      <c r="G52" s="46"/>
      <c r="H52" s="47">
        <f t="shared" ref="H52:H55" si="10">F52</f>
        <v>42000000</v>
      </c>
      <c r="I52" s="63"/>
      <c r="J52" s="44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  <row r="53" spans="1:28" ht="15.75" customHeight="1">
      <c r="A53" s="49" t="s">
        <v>24</v>
      </c>
      <c r="B53" s="30" t="s">
        <v>78</v>
      </c>
      <c r="C53" s="71" t="s">
        <v>76</v>
      </c>
      <c r="D53" s="74">
        <v>9</v>
      </c>
      <c r="E53" s="104">
        <v>3500000</v>
      </c>
      <c r="F53" s="47">
        <f t="shared" si="9"/>
        <v>31500000</v>
      </c>
      <c r="G53" s="50"/>
      <c r="H53" s="47">
        <f t="shared" si="10"/>
        <v>31500000</v>
      </c>
      <c r="I53" s="75"/>
      <c r="J53" s="44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spans="1:28" ht="15.75" customHeight="1">
      <c r="A54" s="52" t="s">
        <v>27</v>
      </c>
      <c r="B54" s="30" t="s">
        <v>79</v>
      </c>
      <c r="C54" s="71" t="s">
        <v>76</v>
      </c>
      <c r="D54" s="76">
        <v>12</v>
      </c>
      <c r="E54" s="105">
        <v>2700000</v>
      </c>
      <c r="F54" s="47">
        <f t="shared" si="9"/>
        <v>32400000</v>
      </c>
      <c r="G54" s="9"/>
      <c r="H54" s="47">
        <f t="shared" si="10"/>
        <v>32400000</v>
      </c>
      <c r="I54" s="53"/>
      <c r="J54" s="24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spans="1:28" ht="15.75" customHeight="1">
      <c r="A55" s="52" t="s">
        <v>29</v>
      </c>
      <c r="B55" s="30" t="s">
        <v>80</v>
      </c>
      <c r="C55" s="71" t="s">
        <v>76</v>
      </c>
      <c r="D55" s="76">
        <v>12</v>
      </c>
      <c r="E55" s="105">
        <v>2700000</v>
      </c>
      <c r="F55" s="47">
        <f t="shared" si="9"/>
        <v>32400000</v>
      </c>
      <c r="G55" s="9"/>
      <c r="H55" s="47">
        <f t="shared" si="10"/>
        <v>32400000</v>
      </c>
      <c r="I55" s="53"/>
      <c r="J55" s="24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</row>
    <row r="56" spans="1:28" ht="15.75" customHeight="1">
      <c r="A56" s="116" t="s">
        <v>19</v>
      </c>
      <c r="B56" s="169"/>
      <c r="C56" s="169"/>
      <c r="D56" s="169"/>
      <c r="E56" s="170"/>
      <c r="F56" s="77">
        <f>SUM(F51:F55)</f>
        <v>192300000</v>
      </c>
      <c r="G56" s="55"/>
      <c r="H56" s="77">
        <f>F56</f>
        <v>192300000</v>
      </c>
      <c r="I56" s="78">
        <f>SUM(I51:I55)</f>
        <v>0</v>
      </c>
      <c r="J56" s="59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</row>
    <row r="57" spans="1:28" ht="28.5" customHeight="1">
      <c r="A57" s="112" t="s">
        <v>81</v>
      </c>
      <c r="B57" s="113"/>
      <c r="C57" s="113"/>
      <c r="D57" s="113"/>
      <c r="E57" s="113"/>
      <c r="F57" s="113"/>
      <c r="G57" s="113"/>
      <c r="H57" s="113"/>
      <c r="I57" s="114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</row>
    <row r="58" spans="1:28" ht="15.75" customHeight="1">
      <c r="A58" s="37" t="s">
        <v>13</v>
      </c>
      <c r="B58" s="79" t="s">
        <v>82</v>
      </c>
      <c r="C58" s="71" t="s">
        <v>83</v>
      </c>
      <c r="D58" s="72">
        <v>4</v>
      </c>
      <c r="E58" s="103">
        <v>925500</v>
      </c>
      <c r="F58" s="47">
        <f>D58*E58</f>
        <v>3702000</v>
      </c>
      <c r="G58" s="46"/>
      <c r="H58" s="47">
        <f t="shared" ref="H58:H61" si="11">+F58</f>
        <v>3702000</v>
      </c>
      <c r="I58" s="43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</row>
    <row r="59" spans="1:28" ht="15.75" customHeight="1">
      <c r="A59" s="37" t="s">
        <v>16</v>
      </c>
      <c r="B59" s="79" t="s">
        <v>84</v>
      </c>
      <c r="C59" s="71" t="s">
        <v>83</v>
      </c>
      <c r="D59" s="72">
        <v>4</v>
      </c>
      <c r="E59" s="103">
        <v>925500</v>
      </c>
      <c r="F59" s="47">
        <f t="shared" ref="F59:F61" si="12">D59*E59</f>
        <v>3702000</v>
      </c>
      <c r="G59" s="46"/>
      <c r="H59" s="47">
        <f t="shared" si="11"/>
        <v>3702000</v>
      </c>
      <c r="I59" s="63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</row>
    <row r="60" spans="1:28" ht="15.75" customHeight="1">
      <c r="A60" s="49" t="s">
        <v>24</v>
      </c>
      <c r="B60" s="80" t="s">
        <v>85</v>
      </c>
      <c r="C60" s="71" t="s">
        <v>83</v>
      </c>
      <c r="D60" s="72">
        <v>4</v>
      </c>
      <c r="E60" s="103">
        <v>925500</v>
      </c>
      <c r="F60" s="47">
        <f t="shared" si="12"/>
        <v>3702000</v>
      </c>
      <c r="G60" s="50"/>
      <c r="H60" s="47">
        <f t="shared" si="11"/>
        <v>3702000</v>
      </c>
      <c r="I60" s="75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</row>
    <row r="61" spans="1:28" ht="38.25" customHeight="1">
      <c r="A61" s="52" t="s">
        <v>27</v>
      </c>
      <c r="B61" s="79" t="s">
        <v>86</v>
      </c>
      <c r="C61" s="71" t="s">
        <v>83</v>
      </c>
      <c r="D61" s="72">
        <v>4</v>
      </c>
      <c r="E61" s="103">
        <v>925500</v>
      </c>
      <c r="F61" s="47">
        <f t="shared" si="12"/>
        <v>3702000</v>
      </c>
      <c r="G61" s="9"/>
      <c r="H61" s="47">
        <f t="shared" si="11"/>
        <v>3702000</v>
      </c>
      <c r="I61" s="53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</row>
    <row r="62" spans="1:28" ht="15.75" customHeight="1">
      <c r="A62" s="116" t="s">
        <v>87</v>
      </c>
      <c r="B62" s="169"/>
      <c r="C62" s="169"/>
      <c r="D62" s="169"/>
      <c r="E62" s="170"/>
      <c r="F62" s="77">
        <f>SUM(F58:F61)</f>
        <v>14808000</v>
      </c>
      <c r="G62" s="55"/>
      <c r="H62" s="77">
        <f>SUM(H58:H61)</f>
        <v>14808000</v>
      </c>
      <c r="I62" s="78">
        <f>SUM(I58:I61)</f>
        <v>0</v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</row>
    <row r="63" spans="1:28" ht="15.75" customHeight="1">
      <c r="A63" s="112" t="s">
        <v>88</v>
      </c>
      <c r="B63" s="113"/>
      <c r="C63" s="113"/>
      <c r="D63" s="113"/>
      <c r="E63" s="113"/>
      <c r="F63" s="113"/>
      <c r="G63" s="113"/>
      <c r="H63" s="113"/>
      <c r="I63" s="114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</row>
    <row r="64" spans="1:28" ht="15.75" customHeight="1">
      <c r="A64" s="37" t="s">
        <v>13</v>
      </c>
      <c r="B64" s="79" t="s">
        <v>89</v>
      </c>
      <c r="C64" s="81" t="s">
        <v>90</v>
      </c>
      <c r="D64" s="82">
        <v>4</v>
      </c>
      <c r="E64" s="103">
        <f>'[1]APU Actividades de Formación'!$V$9/4</f>
        <v>625000</v>
      </c>
      <c r="F64" s="47">
        <f t="shared" ref="F64:F70" si="13">+D64*E64</f>
        <v>2500000</v>
      </c>
      <c r="G64" s="46"/>
      <c r="H64" s="47">
        <f t="shared" ref="H64:H70" si="14">+F64</f>
        <v>2500000</v>
      </c>
      <c r="I64" s="43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</row>
    <row r="65" spans="1:28" ht="15.75" customHeight="1">
      <c r="A65" s="37" t="s">
        <v>16</v>
      </c>
      <c r="B65" s="79" t="s">
        <v>91</v>
      </c>
      <c r="C65" s="81" t="s">
        <v>90</v>
      </c>
      <c r="D65" s="82">
        <v>4</v>
      </c>
      <c r="E65" s="103">
        <f>'[1]APU Actividades de Formación'!$V$9/4</f>
        <v>625000</v>
      </c>
      <c r="F65" s="47">
        <f t="shared" si="13"/>
        <v>2500000</v>
      </c>
      <c r="G65" s="46"/>
      <c r="H65" s="47">
        <f t="shared" si="14"/>
        <v>2500000</v>
      </c>
      <c r="I65" s="63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</row>
    <row r="66" spans="1:28" ht="15.75" customHeight="1">
      <c r="A66" s="49" t="s">
        <v>24</v>
      </c>
      <c r="B66" s="79" t="s">
        <v>92</v>
      </c>
      <c r="C66" s="81" t="s">
        <v>90</v>
      </c>
      <c r="D66" s="82">
        <v>4</v>
      </c>
      <c r="E66" s="103">
        <f>'[1]APU Actividades de Formación'!$V$9/4</f>
        <v>625000</v>
      </c>
      <c r="F66" s="47">
        <f t="shared" si="13"/>
        <v>2500000</v>
      </c>
      <c r="G66" s="50"/>
      <c r="H66" s="47">
        <f t="shared" si="14"/>
        <v>2500000</v>
      </c>
      <c r="I66" s="75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</row>
    <row r="67" spans="1:28" ht="15.75" customHeight="1">
      <c r="A67" s="52" t="s">
        <v>27</v>
      </c>
      <c r="B67" s="79" t="s">
        <v>93</v>
      </c>
      <c r="C67" s="81" t="s">
        <v>90</v>
      </c>
      <c r="D67" s="82">
        <v>4</v>
      </c>
      <c r="E67" s="103">
        <f>'[1]APU Actividades de Formación'!$V$9/4</f>
        <v>625000</v>
      </c>
      <c r="F67" s="47">
        <f t="shared" si="13"/>
        <v>2500000</v>
      </c>
      <c r="G67" s="9"/>
      <c r="H67" s="47">
        <f t="shared" si="14"/>
        <v>2500000</v>
      </c>
      <c r="I67" s="53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</row>
    <row r="68" spans="1:28" ht="15.75" customHeight="1">
      <c r="A68" s="52" t="s">
        <v>29</v>
      </c>
      <c r="B68" s="79" t="s">
        <v>94</v>
      </c>
      <c r="C68" s="81" t="s">
        <v>90</v>
      </c>
      <c r="D68" s="82">
        <v>4</v>
      </c>
      <c r="E68" s="103">
        <f>'[1]APU Actividades de Formación'!$V$9/4</f>
        <v>625000</v>
      </c>
      <c r="F68" s="47">
        <f t="shared" si="13"/>
        <v>2500000</v>
      </c>
      <c r="G68" s="9"/>
      <c r="H68" s="47">
        <f t="shared" si="14"/>
        <v>2500000</v>
      </c>
      <c r="I68" s="53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</row>
    <row r="69" spans="1:28" ht="15.75" customHeight="1">
      <c r="A69" s="52" t="s">
        <v>31</v>
      </c>
      <c r="B69" s="79" t="s">
        <v>95</v>
      </c>
      <c r="C69" s="81" t="s">
        <v>90</v>
      </c>
      <c r="D69" s="82">
        <v>4</v>
      </c>
      <c r="E69" s="103">
        <f>'[1]APU Actividades de Formación'!$V$9/4</f>
        <v>625000</v>
      </c>
      <c r="F69" s="47">
        <f t="shared" si="13"/>
        <v>2500000</v>
      </c>
      <c r="G69" s="9"/>
      <c r="H69" s="47">
        <f t="shared" si="14"/>
        <v>2500000</v>
      </c>
      <c r="I69" s="53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</row>
    <row r="70" spans="1:28" ht="15.75" customHeight="1">
      <c r="A70" s="52" t="s">
        <v>33</v>
      </c>
      <c r="B70" s="79" t="s">
        <v>96</v>
      </c>
      <c r="C70" s="81" t="s">
        <v>90</v>
      </c>
      <c r="D70" s="82">
        <v>4</v>
      </c>
      <c r="E70" s="103">
        <f>'[1]APU Actividades de Formación'!$V$9/4</f>
        <v>625000</v>
      </c>
      <c r="F70" s="47">
        <f t="shared" si="13"/>
        <v>2500000</v>
      </c>
      <c r="G70" s="9"/>
      <c r="H70" s="47">
        <f t="shared" si="14"/>
        <v>2500000</v>
      </c>
      <c r="I70" s="53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</row>
    <row r="71" spans="1:28" ht="15.75" customHeight="1">
      <c r="A71" s="116" t="s">
        <v>97</v>
      </c>
      <c r="B71" s="169"/>
      <c r="C71" s="169"/>
      <c r="D71" s="169"/>
      <c r="E71" s="170"/>
      <c r="F71" s="77">
        <f>SUM(F64:F70)</f>
        <v>17500000</v>
      </c>
      <c r="G71" s="55"/>
      <c r="H71" s="77">
        <f>SUM(H64:H70)</f>
        <v>17500000</v>
      </c>
      <c r="I71" s="78">
        <f>SUM(I64:I70)</f>
        <v>0</v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</row>
    <row r="72" spans="1:28" ht="15.75" customHeight="1">
      <c r="A72" s="112" t="s">
        <v>98</v>
      </c>
      <c r="B72" s="113"/>
      <c r="C72" s="113"/>
      <c r="D72" s="113"/>
      <c r="E72" s="113"/>
      <c r="F72" s="113"/>
      <c r="G72" s="113"/>
      <c r="H72" s="113"/>
      <c r="I72" s="114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</row>
    <row r="73" spans="1:28" ht="15.75" customHeight="1">
      <c r="A73" s="37" t="s">
        <v>13</v>
      </c>
      <c r="B73" s="80" t="s">
        <v>99</v>
      </c>
      <c r="C73" s="83" t="s">
        <v>100</v>
      </c>
      <c r="D73" s="83">
        <v>8</v>
      </c>
      <c r="E73" s="106">
        <v>468000</v>
      </c>
      <c r="F73" s="47">
        <f>D73*E73</f>
        <v>3744000</v>
      </c>
      <c r="G73" s="46"/>
      <c r="H73" s="47">
        <f>F73</f>
        <v>3744000</v>
      </c>
      <c r="I73" s="43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</row>
    <row r="74" spans="1:28" ht="15.75" customHeight="1">
      <c r="A74" s="37" t="s">
        <v>16</v>
      </c>
      <c r="B74" s="80" t="s">
        <v>101</v>
      </c>
      <c r="C74" s="83" t="s">
        <v>100</v>
      </c>
      <c r="D74" s="83">
        <v>8</v>
      </c>
      <c r="E74" s="106">
        <v>468000</v>
      </c>
      <c r="F74" s="47">
        <f t="shared" ref="F74:F76" si="15">D74*E74</f>
        <v>3744000</v>
      </c>
      <c r="G74" s="46"/>
      <c r="H74" s="47">
        <f t="shared" ref="H74:H76" si="16">F74</f>
        <v>3744000</v>
      </c>
      <c r="I74" s="63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</row>
    <row r="75" spans="1:28" ht="15.75" customHeight="1">
      <c r="A75" s="49" t="s">
        <v>24</v>
      </c>
      <c r="B75" s="80" t="s">
        <v>102</v>
      </c>
      <c r="C75" s="83" t="s">
        <v>100</v>
      </c>
      <c r="D75" s="83">
        <v>8</v>
      </c>
      <c r="E75" s="106">
        <v>468000</v>
      </c>
      <c r="F75" s="47">
        <f t="shared" si="15"/>
        <v>3744000</v>
      </c>
      <c r="G75" s="50"/>
      <c r="H75" s="47">
        <f t="shared" si="16"/>
        <v>3744000</v>
      </c>
      <c r="I75" s="75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</row>
    <row r="76" spans="1:28" ht="15.75" customHeight="1">
      <c r="A76" s="52"/>
      <c r="B76" s="80" t="s">
        <v>103</v>
      </c>
      <c r="C76" s="83" t="s">
        <v>100</v>
      </c>
      <c r="D76" s="83">
        <v>8</v>
      </c>
      <c r="E76" s="106">
        <v>468000</v>
      </c>
      <c r="F76" s="47">
        <f t="shared" si="15"/>
        <v>3744000</v>
      </c>
      <c r="G76" s="9"/>
      <c r="H76" s="47">
        <f t="shared" si="16"/>
        <v>3744000</v>
      </c>
      <c r="I76" s="53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</row>
    <row r="77" spans="1:28" ht="15.75" customHeight="1">
      <c r="A77" s="116" t="s">
        <v>104</v>
      </c>
      <c r="B77" s="169"/>
      <c r="C77" s="169"/>
      <c r="D77" s="169"/>
      <c r="E77" s="170"/>
      <c r="F77" s="77">
        <f>SUM(F73:F76)</f>
        <v>14976000</v>
      </c>
      <c r="G77" s="55"/>
      <c r="H77" s="77">
        <f>SUM(H73:H76)</f>
        <v>14976000</v>
      </c>
      <c r="I77" s="78">
        <f>SUM(I73:I76)</f>
        <v>0</v>
      </c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</row>
    <row r="78" spans="1:28" ht="15.75" customHeight="1">
      <c r="A78" s="112" t="s">
        <v>105</v>
      </c>
      <c r="B78" s="113"/>
      <c r="C78" s="113"/>
      <c r="D78" s="113"/>
      <c r="E78" s="113"/>
      <c r="F78" s="113"/>
      <c r="G78" s="113"/>
      <c r="H78" s="113"/>
      <c r="I78" s="114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</row>
    <row r="79" spans="1:28" ht="15.75" customHeight="1">
      <c r="A79" s="37" t="s">
        <v>13</v>
      </c>
      <c r="B79" s="79" t="s">
        <v>106</v>
      </c>
      <c r="C79" s="81" t="s">
        <v>100</v>
      </c>
      <c r="D79" s="81">
        <v>4</v>
      </c>
      <c r="E79" s="107">
        <f>'[1]APU Actividades de Formación'!$V$18</f>
        <v>350000</v>
      </c>
      <c r="F79" s="47">
        <f t="shared" ref="F79:F84" si="17">+D79*E79</f>
        <v>1400000</v>
      </c>
      <c r="G79" s="46"/>
      <c r="H79" s="47">
        <f t="shared" ref="H79:H84" si="18">+F79</f>
        <v>1400000</v>
      </c>
      <c r="I79" s="43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</row>
    <row r="80" spans="1:28" ht="15.75" customHeight="1">
      <c r="A80" s="37" t="s">
        <v>16</v>
      </c>
      <c r="B80" s="79" t="s">
        <v>107</v>
      </c>
      <c r="C80" s="81" t="s">
        <v>100</v>
      </c>
      <c r="D80" s="81">
        <v>4</v>
      </c>
      <c r="E80" s="107">
        <f>'[1]APU Actividades de Formación'!$V$18</f>
        <v>350000</v>
      </c>
      <c r="F80" s="47">
        <f t="shared" si="17"/>
        <v>1400000</v>
      </c>
      <c r="G80" s="46"/>
      <c r="H80" s="47">
        <f t="shared" si="18"/>
        <v>1400000</v>
      </c>
      <c r="I80" s="48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</row>
    <row r="81" spans="1:28" ht="15.75" customHeight="1">
      <c r="A81" s="49" t="s">
        <v>24</v>
      </c>
      <c r="B81" s="79" t="s">
        <v>108</v>
      </c>
      <c r="C81" s="81" t="s">
        <v>100</v>
      </c>
      <c r="D81" s="81">
        <v>4</v>
      </c>
      <c r="E81" s="107">
        <f>'[1]APU Actividades de Formación'!$V$18</f>
        <v>350000</v>
      </c>
      <c r="F81" s="47">
        <f t="shared" si="17"/>
        <v>1400000</v>
      </c>
      <c r="G81" s="50"/>
      <c r="H81" s="47">
        <f t="shared" si="18"/>
        <v>1400000</v>
      </c>
      <c r="I81" s="51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</row>
    <row r="82" spans="1:28" ht="15.75" customHeight="1">
      <c r="A82" s="52" t="s">
        <v>27</v>
      </c>
      <c r="B82" s="79" t="s">
        <v>109</v>
      </c>
      <c r="C82" s="81" t="s">
        <v>100</v>
      </c>
      <c r="D82" s="81">
        <v>4</v>
      </c>
      <c r="E82" s="107">
        <f>'[1]APU Actividades de Formación'!$V$18</f>
        <v>350000</v>
      </c>
      <c r="F82" s="47">
        <f t="shared" si="17"/>
        <v>1400000</v>
      </c>
      <c r="G82" s="9"/>
      <c r="H82" s="47">
        <f t="shared" si="18"/>
        <v>1400000</v>
      </c>
      <c r="I82" s="13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</row>
    <row r="83" spans="1:28" ht="15.75" customHeight="1">
      <c r="A83" s="52" t="s">
        <v>29</v>
      </c>
      <c r="B83" s="79" t="s">
        <v>110</v>
      </c>
      <c r="C83" s="81" t="s">
        <v>100</v>
      </c>
      <c r="D83" s="81">
        <v>4</v>
      </c>
      <c r="E83" s="107">
        <f>'[1]APU Actividades de Formación'!$V$18</f>
        <v>350000</v>
      </c>
      <c r="F83" s="47">
        <f t="shared" si="17"/>
        <v>1400000</v>
      </c>
      <c r="G83" s="9"/>
      <c r="H83" s="47">
        <f t="shared" si="18"/>
        <v>1400000</v>
      </c>
      <c r="I83" s="53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</row>
    <row r="84" spans="1:28" ht="15.75" customHeight="1">
      <c r="A84" s="52" t="s">
        <v>31</v>
      </c>
      <c r="B84" s="79" t="s">
        <v>111</v>
      </c>
      <c r="C84" s="81" t="s">
        <v>100</v>
      </c>
      <c r="D84" s="81">
        <v>4</v>
      </c>
      <c r="E84" s="107">
        <f>'[1]APU Actividades de Formación'!$V$18</f>
        <v>350000</v>
      </c>
      <c r="F84" s="47">
        <f t="shared" si="17"/>
        <v>1400000</v>
      </c>
      <c r="G84" s="9"/>
      <c r="H84" s="47">
        <f t="shared" si="18"/>
        <v>1400000</v>
      </c>
      <c r="I84" s="53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</row>
    <row r="85" spans="1:28" ht="15.75" customHeight="1">
      <c r="A85" s="116" t="s">
        <v>112</v>
      </c>
      <c r="B85" s="169"/>
      <c r="C85" s="169"/>
      <c r="D85" s="169"/>
      <c r="E85" s="170"/>
      <c r="F85" s="77">
        <f>SUM(F79:F84)</f>
        <v>8400000</v>
      </c>
      <c r="G85" s="55"/>
      <c r="H85" s="77">
        <f>SUM(H79:H84)</f>
        <v>8400000</v>
      </c>
      <c r="I85" s="78">
        <f>SUM(I79:I84)</f>
        <v>0</v>
      </c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</row>
    <row r="86" spans="1:28" ht="15.75" customHeight="1">
      <c r="A86" s="112" t="s">
        <v>113</v>
      </c>
      <c r="B86" s="113"/>
      <c r="C86" s="113"/>
      <c r="D86" s="113"/>
      <c r="E86" s="113"/>
      <c r="F86" s="113"/>
      <c r="G86" s="113"/>
      <c r="H86" s="113"/>
      <c r="I86" s="114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</row>
    <row r="87" spans="1:28" ht="15.75" customHeight="1">
      <c r="A87" s="37" t="s">
        <v>13</v>
      </c>
      <c r="B87" s="79" t="s">
        <v>114</v>
      </c>
      <c r="C87" s="81" t="s">
        <v>115</v>
      </c>
      <c r="D87" s="81">
        <v>3</v>
      </c>
      <c r="E87" s="107">
        <v>5760000</v>
      </c>
      <c r="F87" s="47">
        <f t="shared" ref="F87" si="19">+D87*E87</f>
        <v>17280000</v>
      </c>
      <c r="G87" s="46"/>
      <c r="H87" s="47">
        <f t="shared" ref="H87" si="20">+F87</f>
        <v>17280000</v>
      </c>
      <c r="I87" s="43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</row>
    <row r="88" spans="1:28" ht="15.75" customHeight="1">
      <c r="A88" s="116" t="s">
        <v>116</v>
      </c>
      <c r="B88" s="169"/>
      <c r="C88" s="169"/>
      <c r="D88" s="169"/>
      <c r="E88" s="170"/>
      <c r="F88" s="77">
        <f>SUM(F87:F87)</f>
        <v>17280000</v>
      </c>
      <c r="G88" s="55"/>
      <c r="H88" s="77">
        <f>SUM(H87:H87)</f>
        <v>17280000</v>
      </c>
      <c r="I88" s="78">
        <f>SUM(I87:I87)</f>
        <v>0</v>
      </c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</row>
    <row r="89" spans="1:28" ht="5.25" customHeight="1">
      <c r="A89" s="84"/>
      <c r="B89" s="85"/>
      <c r="C89" s="86"/>
      <c r="D89" s="87"/>
      <c r="E89" s="88"/>
      <c r="F89" s="89"/>
      <c r="G89" s="87"/>
      <c r="H89" s="89"/>
      <c r="I89" s="9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</row>
    <row r="90" spans="1:28" ht="15.75" customHeight="1" thickBot="1">
      <c r="A90" s="91" t="s">
        <v>117</v>
      </c>
      <c r="B90" s="109"/>
      <c r="C90" s="109"/>
      <c r="D90" s="109"/>
      <c r="E90" s="110"/>
      <c r="F90" s="64">
        <f>F88+F85+F77+F71+F62+F56</f>
        <v>265264000</v>
      </c>
      <c r="G90" s="64">
        <f>G88+G85+G77+G71+G62+G56</f>
        <v>0</v>
      </c>
      <c r="H90" s="64">
        <f t="shared" ref="H90" si="21">H88+H85+H77+H71+H62+H56</f>
        <v>265264000</v>
      </c>
      <c r="I90" s="64">
        <f>I88+I85+I77+I71+I62+I56</f>
        <v>0</v>
      </c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</row>
    <row r="91" spans="1:28" ht="15.75" customHeight="1">
      <c r="A91" s="111" t="s">
        <v>118</v>
      </c>
      <c r="B91" s="174"/>
      <c r="C91" s="174"/>
      <c r="D91" s="174"/>
      <c r="E91" s="174"/>
      <c r="F91" s="92">
        <f>+F36+F40+F49+F90</f>
        <v>1545903050.046205</v>
      </c>
      <c r="G91" s="87"/>
      <c r="H91" s="92">
        <f>+H36+H40+H49+H90</f>
        <v>925141050.04620492</v>
      </c>
      <c r="I91" s="92">
        <f>+I36+I49</f>
        <v>620762000</v>
      </c>
      <c r="J91" s="60"/>
      <c r="K91" s="60"/>
      <c r="L91" s="175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</row>
    <row r="92" spans="1:28" ht="6" customHeight="1">
      <c r="A92" s="84"/>
      <c r="B92" s="85"/>
      <c r="C92" s="86"/>
      <c r="D92" s="87"/>
      <c r="E92" s="88"/>
      <c r="F92" s="89"/>
      <c r="G92" s="87"/>
      <c r="H92" s="89"/>
      <c r="I92" s="90"/>
    </row>
    <row r="93" spans="1:28" ht="15.75" customHeight="1">
      <c r="A93" s="60"/>
      <c r="B93" s="60"/>
      <c r="C93" s="144"/>
      <c r="D93" s="60"/>
      <c r="E93" s="145"/>
      <c r="F93" s="59"/>
      <c r="G93" s="60"/>
      <c r="H93" s="176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</row>
    <row r="94" spans="1:28" ht="15.75" customHeight="1">
      <c r="A94" s="132" t="s">
        <v>119</v>
      </c>
      <c r="B94" s="60"/>
      <c r="C94" s="144"/>
      <c r="D94" s="60"/>
      <c r="E94" s="59"/>
      <c r="F94" s="59"/>
      <c r="G94" s="59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</row>
    <row r="95" spans="1:28" ht="15" customHeight="1">
      <c r="A95" s="132" t="s">
        <v>120</v>
      </c>
      <c r="B95" s="60"/>
      <c r="C95" s="144"/>
      <c r="D95" s="60"/>
      <c r="E95" s="145"/>
      <c r="F95" s="59"/>
      <c r="G95" s="60"/>
      <c r="H95" s="60"/>
      <c r="I95" s="60"/>
    </row>
    <row r="96" spans="1:28" ht="15" customHeight="1">
      <c r="A96" s="133" t="s">
        <v>121</v>
      </c>
      <c r="B96" s="60"/>
      <c r="C96" s="144"/>
      <c r="D96" s="60"/>
      <c r="E96" s="145"/>
      <c r="F96" s="59"/>
      <c r="G96" s="60"/>
      <c r="H96" s="177"/>
      <c r="I96" s="60"/>
    </row>
    <row r="97" spans="1:21" ht="15" customHeight="1">
      <c r="A97" s="60"/>
      <c r="B97" s="60"/>
      <c r="C97" s="144"/>
      <c r="D97" s="60"/>
      <c r="E97" s="145"/>
      <c r="F97" s="59"/>
      <c r="G97" s="60"/>
      <c r="H97" s="60"/>
      <c r="I97" s="60"/>
    </row>
    <row r="98" spans="1:21" ht="15" customHeight="1">
      <c r="A98" s="60"/>
      <c r="B98" s="60"/>
      <c r="C98" s="144"/>
      <c r="D98" s="60"/>
      <c r="E98" s="145"/>
      <c r="F98" s="59"/>
      <c r="G98" s="60"/>
      <c r="H98" s="60"/>
      <c r="I98" s="60"/>
    </row>
    <row r="99" spans="1:21" ht="15" hidden="1" customHeight="1">
      <c r="A99" s="60"/>
      <c r="B99" s="60"/>
      <c r="C99" s="144"/>
      <c r="D99" s="60"/>
      <c r="E99" s="145"/>
      <c r="F99" s="59"/>
      <c r="G99" s="60"/>
      <c r="H99" s="60"/>
      <c r="I99" s="60"/>
    </row>
    <row r="100" spans="1:21" ht="15" hidden="1" customHeight="1">
      <c r="A100" s="60"/>
      <c r="B100" s="60"/>
      <c r="C100" s="144"/>
      <c r="D100" s="60"/>
      <c r="E100" s="145"/>
      <c r="F100" s="59"/>
      <c r="G100" s="60"/>
      <c r="H100" s="60"/>
      <c r="I100" s="60">
        <v>2250000</v>
      </c>
      <c r="J100" s="60">
        <v>4500000</v>
      </c>
      <c r="L100" s="60">
        <v>2250000</v>
      </c>
      <c r="M100" s="93">
        <v>9000000</v>
      </c>
      <c r="N100" s="93">
        <v>9000000</v>
      </c>
      <c r="O100" s="93">
        <v>9000000</v>
      </c>
      <c r="P100" s="60">
        <v>4500000</v>
      </c>
      <c r="Q100" s="60">
        <v>2250000</v>
      </c>
      <c r="R100" s="60">
        <v>2250000</v>
      </c>
      <c r="S100" s="60">
        <v>2250000</v>
      </c>
      <c r="T100" s="60">
        <v>2250000</v>
      </c>
      <c r="U100" s="93">
        <v>7000000</v>
      </c>
    </row>
    <row r="101" spans="1:21" ht="15" hidden="1" customHeight="1">
      <c r="A101" s="60"/>
      <c r="B101" s="60"/>
      <c r="C101" s="144"/>
      <c r="D101" s="60"/>
      <c r="E101" s="145"/>
      <c r="F101" s="59"/>
      <c r="G101" s="60"/>
      <c r="H101" s="60"/>
      <c r="I101" s="60">
        <v>1750000</v>
      </c>
      <c r="J101" s="60">
        <v>3500000</v>
      </c>
      <c r="L101" s="60">
        <v>1750000</v>
      </c>
      <c r="M101" s="93">
        <v>7000000</v>
      </c>
      <c r="N101" s="93">
        <v>7000000</v>
      </c>
      <c r="O101" s="93">
        <v>7000000</v>
      </c>
      <c r="P101" s="60">
        <v>3500000</v>
      </c>
      <c r="Q101" s="60">
        <v>1750000</v>
      </c>
      <c r="R101" s="60">
        <v>1750000</v>
      </c>
      <c r="S101" s="60">
        <v>1750000</v>
      </c>
      <c r="T101" s="60">
        <v>1750000</v>
      </c>
    </row>
    <row r="102" spans="1:21" ht="15" hidden="1" customHeight="1">
      <c r="A102" s="60"/>
      <c r="B102" s="60"/>
      <c r="C102" s="144"/>
      <c r="D102" s="60"/>
      <c r="E102" s="145"/>
      <c r="F102" s="59"/>
      <c r="G102" s="60"/>
      <c r="H102" s="60"/>
      <c r="I102" s="60">
        <v>2700000</v>
      </c>
      <c r="J102" s="60">
        <v>5400000</v>
      </c>
      <c r="L102" s="60">
        <v>5400000</v>
      </c>
      <c r="M102" s="93">
        <v>2700000</v>
      </c>
      <c r="N102" s="93">
        <v>2700000</v>
      </c>
      <c r="O102" s="93">
        <v>24300000</v>
      </c>
      <c r="P102" s="60">
        <v>5400000</v>
      </c>
      <c r="Q102" s="60">
        <v>2700000</v>
      </c>
      <c r="R102" s="60">
        <v>2700000</v>
      </c>
      <c r="S102" s="60">
        <v>2700000</v>
      </c>
      <c r="T102" s="60">
        <v>2700000</v>
      </c>
    </row>
    <row r="103" spans="1:21" ht="15" hidden="1" customHeight="1">
      <c r="A103" s="60"/>
      <c r="B103" s="60"/>
      <c r="C103" s="144"/>
      <c r="D103" s="60"/>
      <c r="E103" s="145"/>
      <c r="F103" s="59"/>
      <c r="G103" s="60"/>
      <c r="H103" s="60"/>
      <c r="I103" s="60"/>
    </row>
    <row r="104" spans="1:21" ht="15" customHeight="1">
      <c r="A104" s="60"/>
      <c r="B104" s="60"/>
      <c r="C104" s="144"/>
      <c r="D104" s="60"/>
      <c r="E104" s="145"/>
      <c r="F104" s="59"/>
      <c r="G104" s="60"/>
      <c r="H104" s="60"/>
      <c r="I104" s="60"/>
    </row>
    <row r="105" spans="1:21" ht="15" customHeight="1">
      <c r="A105" s="60"/>
      <c r="B105" s="60"/>
      <c r="C105" s="144"/>
      <c r="D105" s="60"/>
      <c r="E105" s="145"/>
      <c r="F105" s="59"/>
      <c r="G105" s="60"/>
      <c r="H105" s="60"/>
      <c r="I105" s="60"/>
    </row>
    <row r="106" spans="1:21" ht="15" customHeight="1">
      <c r="A106" s="60"/>
      <c r="B106" s="60"/>
      <c r="C106" s="144"/>
      <c r="D106" s="60"/>
      <c r="E106" s="145"/>
      <c r="F106" s="59"/>
      <c r="G106" s="60"/>
      <c r="H106" s="60"/>
      <c r="I106" s="60"/>
    </row>
    <row r="107" spans="1:21" ht="15" customHeight="1">
      <c r="A107" s="60"/>
      <c r="B107" s="60"/>
      <c r="C107" s="144"/>
      <c r="D107" s="60"/>
      <c r="E107" s="145"/>
      <c r="F107" s="59"/>
      <c r="G107" s="60"/>
      <c r="H107" s="60"/>
      <c r="I107" s="60"/>
    </row>
    <row r="108" spans="1:21" ht="15" customHeight="1">
      <c r="A108" s="60"/>
      <c r="B108" s="60"/>
      <c r="C108" s="144"/>
      <c r="D108" s="60"/>
      <c r="E108" s="145"/>
      <c r="F108" s="59"/>
      <c r="G108" s="60"/>
      <c r="H108" s="60"/>
      <c r="I108" s="60"/>
    </row>
    <row r="109" spans="1:21" ht="15" customHeight="1">
      <c r="A109" s="60"/>
      <c r="B109" s="60"/>
      <c r="C109" s="144"/>
      <c r="D109" s="60"/>
      <c r="E109" s="145"/>
      <c r="F109" s="59"/>
      <c r="G109" s="60"/>
      <c r="H109" s="60"/>
      <c r="I109" s="60"/>
    </row>
    <row r="110" spans="1:21" ht="15" customHeight="1">
      <c r="A110" s="60"/>
      <c r="B110" s="60"/>
      <c r="C110" s="144"/>
      <c r="D110" s="60"/>
      <c r="E110" s="145"/>
      <c r="F110" s="59"/>
      <c r="G110" s="60"/>
      <c r="H110" s="60"/>
      <c r="I110" s="60"/>
    </row>
    <row r="111" spans="1:21" ht="15" customHeight="1">
      <c r="A111" s="60"/>
      <c r="B111" s="60"/>
      <c r="C111" s="144"/>
      <c r="D111" s="60"/>
      <c r="E111" s="145"/>
      <c r="F111" s="59"/>
      <c r="G111" s="60"/>
      <c r="H111" s="60"/>
      <c r="I111" s="60"/>
    </row>
    <row r="112" spans="1:21" ht="15" customHeight="1">
      <c r="A112" s="60"/>
      <c r="B112" s="60"/>
      <c r="C112" s="144"/>
      <c r="D112" s="60"/>
      <c r="E112" s="145"/>
      <c r="F112" s="59"/>
      <c r="G112" s="60"/>
      <c r="H112" s="60"/>
      <c r="I112" s="60"/>
    </row>
    <row r="113" spans="1:9" ht="15" customHeight="1">
      <c r="A113" s="60"/>
      <c r="B113" s="60"/>
      <c r="C113" s="144"/>
      <c r="D113" s="60"/>
      <c r="E113" s="145"/>
      <c r="F113" s="59"/>
      <c r="G113" s="60"/>
      <c r="H113" s="60"/>
      <c r="I113" s="60"/>
    </row>
    <row r="114" spans="1:9" ht="15" customHeight="1">
      <c r="A114" s="60"/>
      <c r="B114" s="60"/>
      <c r="C114" s="144"/>
      <c r="D114" s="60"/>
      <c r="E114" s="145"/>
      <c r="F114" s="59"/>
      <c r="G114" s="60"/>
      <c r="H114" s="60"/>
      <c r="I114" s="60"/>
    </row>
    <row r="115" spans="1:9" ht="15" customHeight="1">
      <c r="A115" s="60"/>
      <c r="B115" s="60"/>
      <c r="C115" s="144"/>
      <c r="D115" s="60"/>
      <c r="E115" s="145"/>
      <c r="F115" s="59"/>
      <c r="G115" s="60"/>
      <c r="H115" s="60"/>
      <c r="I115" s="60"/>
    </row>
    <row r="116" spans="1:9" ht="15" customHeight="1">
      <c r="A116" s="60"/>
      <c r="B116" s="60"/>
      <c r="C116" s="144"/>
      <c r="D116" s="60"/>
      <c r="E116" s="145"/>
      <c r="F116" s="59"/>
      <c r="G116" s="60"/>
      <c r="H116" s="60"/>
      <c r="I116" s="60"/>
    </row>
    <row r="117" spans="1:9" ht="15" customHeight="1">
      <c r="A117" s="60"/>
      <c r="B117" s="60"/>
      <c r="C117" s="144"/>
      <c r="D117" s="60"/>
      <c r="E117" s="145"/>
      <c r="F117" s="59"/>
      <c r="G117" s="60"/>
      <c r="H117" s="60"/>
      <c r="I117" s="60"/>
    </row>
    <row r="118" spans="1:9" ht="15" customHeight="1">
      <c r="A118" s="60"/>
      <c r="B118" s="60"/>
      <c r="C118" s="144"/>
      <c r="D118" s="60"/>
      <c r="E118" s="145"/>
      <c r="F118" s="59"/>
      <c r="G118" s="60"/>
      <c r="H118" s="60"/>
      <c r="I118" s="60"/>
    </row>
    <row r="119" spans="1:9" ht="15" customHeight="1">
      <c r="A119" s="60"/>
      <c r="B119" s="60"/>
      <c r="C119" s="144"/>
      <c r="D119" s="60"/>
      <c r="E119" s="145"/>
      <c r="F119" s="59"/>
      <c r="G119" s="60"/>
      <c r="H119" s="60"/>
      <c r="I119" s="60"/>
    </row>
    <row r="120" spans="1:9" ht="15" customHeight="1">
      <c r="A120" s="60"/>
      <c r="B120" s="60"/>
      <c r="C120" s="144"/>
      <c r="D120" s="60"/>
      <c r="E120" s="145"/>
      <c r="F120" s="59"/>
      <c r="G120" s="60"/>
      <c r="H120" s="60"/>
      <c r="I120" s="60"/>
    </row>
    <row r="121" spans="1:9" ht="15" customHeight="1">
      <c r="A121" s="60"/>
      <c r="B121" s="60"/>
      <c r="C121" s="144"/>
      <c r="D121" s="60"/>
      <c r="E121" s="145"/>
      <c r="F121" s="59"/>
      <c r="G121" s="60"/>
      <c r="H121" s="60"/>
      <c r="I121" s="60"/>
    </row>
    <row r="122" spans="1:9" ht="15" customHeight="1">
      <c r="A122" s="60"/>
      <c r="B122" s="60"/>
      <c r="C122" s="144"/>
      <c r="D122" s="60"/>
      <c r="E122" s="145"/>
      <c r="F122" s="59"/>
      <c r="G122" s="60"/>
      <c r="H122" s="60"/>
      <c r="I122" s="60"/>
    </row>
    <row r="123" spans="1:9" ht="15" customHeight="1">
      <c r="A123" s="60"/>
      <c r="B123" s="60"/>
      <c r="C123" s="144"/>
      <c r="D123" s="60"/>
      <c r="E123" s="145"/>
      <c r="F123" s="59"/>
      <c r="G123" s="60"/>
      <c r="H123" s="60"/>
      <c r="I123" s="60"/>
    </row>
    <row r="124" spans="1:9" ht="15" customHeight="1">
      <c r="A124" s="60"/>
      <c r="B124" s="60"/>
      <c r="C124" s="144"/>
      <c r="D124" s="60"/>
      <c r="E124" s="145"/>
      <c r="F124" s="59"/>
      <c r="G124" s="60"/>
      <c r="H124" s="60"/>
      <c r="I124" s="60"/>
    </row>
    <row r="125" spans="1:9" ht="15" customHeight="1">
      <c r="A125" s="60"/>
      <c r="B125" s="60"/>
      <c r="C125" s="144"/>
      <c r="D125" s="60"/>
      <c r="E125" s="145"/>
      <c r="F125" s="59"/>
      <c r="G125" s="60"/>
      <c r="H125" s="60"/>
      <c r="I125" s="60"/>
    </row>
    <row r="126" spans="1:9" ht="15" customHeight="1">
      <c r="A126" s="60"/>
      <c r="B126" s="60"/>
      <c r="C126" s="144"/>
      <c r="D126" s="60"/>
      <c r="E126" s="145"/>
      <c r="F126" s="59"/>
      <c r="G126" s="60"/>
      <c r="H126" s="60"/>
      <c r="I126" s="60"/>
    </row>
    <row r="127" spans="1:9" ht="15" customHeight="1">
      <c r="A127" s="60"/>
      <c r="B127" s="60"/>
      <c r="C127" s="144"/>
      <c r="D127" s="60"/>
      <c r="E127" s="145"/>
      <c r="F127" s="59"/>
      <c r="G127" s="60"/>
      <c r="H127" s="60"/>
      <c r="I127" s="60"/>
    </row>
    <row r="128" spans="1:9" ht="15" customHeight="1">
      <c r="A128" s="60"/>
      <c r="B128" s="60"/>
      <c r="C128" s="144"/>
      <c r="D128" s="60"/>
      <c r="E128" s="145"/>
      <c r="F128" s="59"/>
      <c r="G128" s="60"/>
      <c r="H128" s="60"/>
      <c r="I128" s="60"/>
    </row>
    <row r="129" spans="1:9" ht="15" customHeight="1">
      <c r="A129" s="60"/>
      <c r="B129" s="60"/>
      <c r="C129" s="144"/>
      <c r="D129" s="60"/>
      <c r="E129" s="145"/>
      <c r="F129" s="59"/>
      <c r="G129" s="60"/>
      <c r="H129" s="60"/>
      <c r="I129" s="60"/>
    </row>
    <row r="130" spans="1:9" ht="15" customHeight="1">
      <c r="A130" s="60"/>
      <c r="B130" s="60"/>
      <c r="C130" s="144"/>
      <c r="D130" s="60"/>
      <c r="E130" s="145"/>
      <c r="F130" s="59"/>
      <c r="G130" s="60"/>
      <c r="H130" s="60"/>
      <c r="I130" s="60"/>
    </row>
  </sheetData>
  <mergeCells count="34">
    <mergeCell ref="A11:E11"/>
    <mergeCell ref="A85:E85"/>
    <mergeCell ref="A86:I86"/>
    <mergeCell ref="A88:E88"/>
    <mergeCell ref="A71:E71"/>
    <mergeCell ref="A72:I72"/>
    <mergeCell ref="A77:E77"/>
    <mergeCell ref="A78:I78"/>
    <mergeCell ref="A1:B2"/>
    <mergeCell ref="C1:H1"/>
    <mergeCell ref="I1:I2"/>
    <mergeCell ref="C2:H2"/>
    <mergeCell ref="A4:B4"/>
    <mergeCell ref="C4:I4"/>
    <mergeCell ref="A6:B6"/>
    <mergeCell ref="A7:I7"/>
    <mergeCell ref="A8:I8"/>
    <mergeCell ref="J8:S8"/>
    <mergeCell ref="T8:AB8"/>
    <mergeCell ref="A91:E91"/>
    <mergeCell ref="A12:I12"/>
    <mergeCell ref="A25:E25"/>
    <mergeCell ref="A26:I26"/>
    <mergeCell ref="A35:E35"/>
    <mergeCell ref="A37:I37"/>
    <mergeCell ref="A40:E40"/>
    <mergeCell ref="A41:I41"/>
    <mergeCell ref="A49:E49"/>
    <mergeCell ref="A36:E36"/>
    <mergeCell ref="A50:I50"/>
    <mergeCell ref="A56:E56"/>
    <mergeCell ref="A57:I57"/>
    <mergeCell ref="A62:E62"/>
    <mergeCell ref="A63:I63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51:E52 D54:E55 D58:E61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2021-08-31T12:23:49Z</dcterms:modified>
  <cp:category/>
  <cp:contentStatus/>
</cp:coreProperties>
</file>