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SDB_Santa Rosa\"/>
    </mc:Choice>
  </mc:AlternateContent>
  <xr:revisionPtr revIDLastSave="4" documentId="13_ncr:1_{50E5F31D-A5FE-4A92-911D-1DD6E22E12CE}" xr6:coauthVersionLast="47" xr6:coauthVersionMax="47" xr10:uidLastSave="{E34ADD99-1726-46F7-92E0-BD3CE470D843}"/>
  <bookViews>
    <workbookView xWindow="6255" yWindow="625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I57" i="1" s="1"/>
  <c r="I59" i="1" s="1"/>
  <c r="F15" i="1"/>
  <c r="H15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47" i="1"/>
  <c r="H47" i="1" s="1"/>
  <c r="F39" i="1"/>
  <c r="H39" i="1" s="1"/>
  <c r="F25" i="1"/>
  <c r="H25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8" i="1"/>
  <c r="H38" i="1" s="1"/>
  <c r="F37" i="1"/>
  <c r="H37" i="1" s="1"/>
  <c r="I35" i="1"/>
  <c r="F23" i="1"/>
  <c r="H23" i="1" s="1"/>
  <c r="F22" i="1"/>
  <c r="H22" i="1" s="1"/>
  <c r="F20" i="1"/>
  <c r="F28" i="1" l="1"/>
  <c r="H28" i="1" s="1"/>
  <c r="F26" i="1"/>
  <c r="H26" i="1" s="1"/>
  <c r="F18" i="1"/>
  <c r="F21" i="1"/>
  <c r="H21" i="1" s="1"/>
  <c r="H20" i="1"/>
  <c r="F24" i="1"/>
  <c r="H24" i="1" s="1"/>
  <c r="H18" i="1"/>
  <c r="H59" i="1"/>
  <c r="I18" i="1"/>
  <c r="I61" i="1" s="1"/>
  <c r="F59" i="1"/>
  <c r="F27" i="1" l="1"/>
  <c r="H27" i="1" s="1"/>
  <c r="F30" i="1"/>
  <c r="H30" i="1" s="1"/>
  <c r="F32" i="1"/>
  <c r="H32" i="1" s="1"/>
  <c r="F29" i="1" l="1"/>
  <c r="H29" i="1" l="1"/>
  <c r="F31" i="1"/>
  <c r="H31" i="1" s="1"/>
  <c r="F33" i="1"/>
  <c r="H33" i="1" s="1"/>
  <c r="F35" i="1" l="1"/>
  <c r="F61" i="1" s="1"/>
  <c r="H35" i="1"/>
  <c r="H61" i="1" s="1"/>
</calcChain>
</file>

<file path=xl/sharedStrings.xml><?xml version="1.0" encoding="utf-8"?>
<sst xmlns="http://schemas.openxmlformats.org/spreadsheetml/2006/main" count="151" uniqueCount="103">
  <si>
    <t>PRESUPUESTO DEL PROYECTO</t>
  </si>
  <si>
    <t>AGENCIA DE RENOVACION DEL TERRITORIO - ART</t>
  </si>
  <si>
    <t>NOMBRE DEL PROYECTO</t>
  </si>
  <si>
    <t>Mejoramiento de la productividad, competitividad y sostenibilidad de los sistemas ganaderos bovinos del municipio Santa Rosa Del Sur - Bolívar.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</si>
  <si>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</si>
  <si>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</si>
  <si>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</si>
  <si>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</si>
  <si>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</si>
  <si>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</si>
  <si>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</si>
  <si>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Inversiones Asistencia Técnica</t>
  </si>
  <si>
    <t>Actividad 1. Costo de la asistencia técnica ($/proyecto)</t>
  </si>
  <si>
    <t>a</t>
  </si>
  <si>
    <t>Coordinador del Proyecto (Zootecnista)</t>
  </si>
  <si>
    <t>mes</t>
  </si>
  <si>
    <t>b</t>
  </si>
  <si>
    <t>Asistente técnico agrícola (Ingeniero Agrónomo)</t>
  </si>
  <si>
    <t>c</t>
  </si>
  <si>
    <t>Asistente técnico pecuario (Zootecnista o MVZ)</t>
  </si>
  <si>
    <t>d</t>
  </si>
  <si>
    <t>Profesional Socioempresarial (Sociologo, trabajador social, economista, antropologo)</t>
  </si>
  <si>
    <t>f</t>
  </si>
  <si>
    <t>Profesional ambiental (Ingeniero Ambiental)</t>
  </si>
  <si>
    <t>g</t>
  </si>
  <si>
    <t>Capacitación en fortalecimiento socioempresarial y organizacional</t>
  </si>
  <si>
    <t>Taller</t>
  </si>
  <si>
    <t>h</t>
  </si>
  <si>
    <t>Días de campo</t>
  </si>
  <si>
    <t>Unidad</t>
  </si>
  <si>
    <t>SUBTOTAL COMPONENTE 1</t>
  </si>
  <si>
    <t>COMPONENTE 2.  Mejoramiento reproductivo (IATF)</t>
  </si>
  <si>
    <t>Kit de Ordeño (Balde lechero en aluminio, filtro colador, Cepillo de lavado de cantinas, Sellador de pezones yodo, Mastitero (paleta para prueba de mastitis), limpiador de pezones, sonda metálica mamaria).</t>
  </si>
  <si>
    <t xml:space="preserve">Kit </t>
  </si>
  <si>
    <t>Cinta bovinométrica</t>
  </si>
  <si>
    <t xml:space="preserve">c </t>
  </si>
  <si>
    <t>Manga desechable nacional (caja x 50 unidades)</t>
  </si>
  <si>
    <t>Funda sanitaria universal para IATF (caja x 50 unidades)</t>
  </si>
  <si>
    <t>e</t>
  </si>
  <si>
    <t>Catéter taladro (caja x 25 unidades)</t>
  </si>
  <si>
    <t>Camisa Sanitaria Nacional Rollo 100 Unidades I.A.</t>
  </si>
  <si>
    <t>Termo de conservación de semen 20 litros</t>
  </si>
  <si>
    <t>Termo de transporte de semen 4 litros</t>
  </si>
  <si>
    <t>i</t>
  </si>
  <si>
    <t>Kit de Inseminación para protocolo IATF</t>
  </si>
  <si>
    <t>kit</t>
  </si>
  <si>
    <t>j</t>
  </si>
  <si>
    <t>Protocolo hormonal para IATF</t>
  </si>
  <si>
    <t>k</t>
  </si>
  <si>
    <t>Pajillas para IATF</t>
  </si>
  <si>
    <t>l</t>
  </si>
  <si>
    <t>Nitrógeno líquido</t>
  </si>
  <si>
    <t>Lt</t>
  </si>
  <si>
    <t>m</t>
  </si>
  <si>
    <t>Capacitación IATF</t>
  </si>
  <si>
    <t>n</t>
  </si>
  <si>
    <t>Chequeo Preñez</t>
  </si>
  <si>
    <t>SUBTOTAL COMPONENTE. 2</t>
  </si>
  <si>
    <t>COMPONENTE 3. Establecimiento de Sistemas Silvopastoriles</t>
  </si>
  <si>
    <t xml:space="preserve">Preparación del suelo </t>
  </si>
  <si>
    <t>Hora</t>
  </si>
  <si>
    <t>Impulsor para cerca eléctrica (con sistema de energía solar)</t>
  </si>
  <si>
    <t>Análisis de calidad de leche</t>
  </si>
  <si>
    <t xml:space="preserve">d </t>
  </si>
  <si>
    <t>Cinta eléctrica con Accesorios (rollo x 1000 metros)</t>
  </si>
  <si>
    <t>Rollo</t>
  </si>
  <si>
    <t>Análisis fisicoquímico de suelos</t>
  </si>
  <si>
    <t>Cal dolomita 50Kg</t>
  </si>
  <si>
    <t>Bulto</t>
  </si>
  <si>
    <t>º</t>
  </si>
  <si>
    <t>DAP 50Kg</t>
  </si>
  <si>
    <t>Roca fosfórica 50 Kg</t>
  </si>
  <si>
    <t>Sulfato de magnesio (MgSO4) 50Kg</t>
  </si>
  <si>
    <t>Urea 50 Kg</t>
  </si>
  <si>
    <t>Herbicida (Glifosato)</t>
  </si>
  <si>
    <t>L</t>
  </si>
  <si>
    <t>Semilla de Brachiaria brizantha (Marandu)</t>
  </si>
  <si>
    <t>Kg</t>
  </si>
  <si>
    <t>Semilla de Brachiaria decumbens (Amargo o peludo)</t>
  </si>
  <si>
    <t>o</t>
  </si>
  <si>
    <t>Iguamarillo (Pithecellobium guachapele)</t>
  </si>
  <si>
    <t>p</t>
  </si>
  <si>
    <t>Melina (Gmelina arborea)</t>
  </si>
  <si>
    <t>q</t>
  </si>
  <si>
    <t>Leucaena (Leucaena leucocephala) - Cunningham</t>
  </si>
  <si>
    <t>r</t>
  </si>
  <si>
    <t>Matarratón (Gliricidia sepium)</t>
  </si>
  <si>
    <t>s</t>
  </si>
  <si>
    <t>Campano (Samanea saman)</t>
  </si>
  <si>
    <t>t</t>
  </si>
  <si>
    <t>Cerramiento protección especies arbóreas SSP (rollo alambre púa 16,5 x 400 metros)</t>
  </si>
  <si>
    <t>u</t>
  </si>
  <si>
    <t>Transporte a predio materiales e insumos SSP</t>
  </si>
  <si>
    <t>Acarreo</t>
  </si>
  <si>
    <t>v</t>
  </si>
  <si>
    <t>Mano de obra para el establecimiento de los Sistemas Silvopastoriles</t>
  </si>
  <si>
    <t>jornales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</si>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</sst>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* #,##0.00_-;\-* #,##0.00_-;_-* &quot;-&quot;??_-;_-@"/>
    <numFmt numFmtId="169" formatCode="_-&quot;$&quot;* #,##0.00_-;\-&quot;$&quot;* #,##0.00_-;_-&quot;$&quot;* &quot;-&quot;??_-;_-@"/>
  </numFmts>
  <fonts count="12">
    <font>
      <sz val="11"/>
      <color rgb="FF000000"/>
      <name val="Calibri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165" fontId="4" fillId="3" borderId="12" xfId="0" applyNumberFormat="1" applyFont="1" applyFill="1" applyBorder="1" applyAlignment="1">
      <alignment horizontal="center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3" fillId="8" borderId="3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166" fontId="3" fillId="2" borderId="19" xfId="0" applyNumberFormat="1" applyFont="1" applyFill="1" applyBorder="1" applyAlignment="1">
      <alignment horizontal="center" vertical="center" wrapText="1"/>
    </xf>
    <xf numFmtId="166" fontId="3" fillId="2" borderId="20" xfId="0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166" fontId="3" fillId="2" borderId="11" xfId="0" applyNumberFormat="1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16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6" fontId="1" fillId="4" borderId="13" xfId="0" applyNumberFormat="1" applyFont="1" applyFill="1" applyBorder="1" applyAlignment="1">
      <alignment vertical="center" wrapText="1"/>
    </xf>
    <xf numFmtId="166" fontId="1" fillId="4" borderId="14" xfId="0" applyNumberFormat="1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vertical="center" wrapText="1"/>
    </xf>
    <xf numFmtId="166" fontId="3" fillId="2" borderId="14" xfId="0" applyNumberFormat="1" applyFont="1" applyFill="1" applyBorder="1" applyAlignment="1">
      <alignment vertical="center" wrapText="1"/>
    </xf>
    <xf numFmtId="166" fontId="3" fillId="2" borderId="20" xfId="0" applyNumberFormat="1" applyFont="1" applyFill="1" applyBorder="1" applyAlignment="1">
      <alignment horizontal="center" vertical="center" wrapText="1"/>
    </xf>
    <xf numFmtId="166" fontId="3" fillId="2" borderId="19" xfId="0" applyNumberFormat="1" applyFont="1" applyFill="1" applyBorder="1" applyAlignment="1">
      <alignment vertical="center" wrapText="1"/>
    </xf>
    <xf numFmtId="166" fontId="3" fillId="2" borderId="20" xfId="0" applyNumberFormat="1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166" fontId="3" fillId="2" borderId="14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66" fontId="1" fillId="4" borderId="12" xfId="0" applyNumberFormat="1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0" borderId="24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3" fillId="2" borderId="28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19" xfId="0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3" fontId="3" fillId="2" borderId="3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168" fontId="2" fillId="2" borderId="13" xfId="0" applyNumberFormat="1" applyFont="1" applyFill="1" applyBorder="1" applyAlignment="1">
      <alignment horizontal="center" vertical="center" wrapText="1"/>
    </xf>
    <xf numFmtId="166" fontId="1" fillId="4" borderId="20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left" vertical="center" wrapText="1"/>
    </xf>
    <xf numFmtId="165" fontId="3" fillId="2" borderId="33" xfId="0" applyNumberFormat="1" applyFont="1" applyFill="1" applyBorder="1" applyAlignment="1">
      <alignment vertical="center" wrapText="1"/>
    </xf>
    <xf numFmtId="166" fontId="3" fillId="2" borderId="33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166" fontId="1" fillId="4" borderId="19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165" fontId="6" fillId="2" borderId="11" xfId="0" applyNumberFormat="1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3" fontId="7" fillId="7" borderId="35" xfId="0" applyNumberFormat="1" applyFont="1" applyFill="1" applyBorder="1" applyAlignment="1">
      <alignment horizontal="center" vertical="center" wrapText="1"/>
    </xf>
    <xf numFmtId="164" fontId="7" fillId="7" borderId="35" xfId="0" applyNumberFormat="1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164" fontId="7" fillId="7" borderId="40" xfId="0" applyNumberFormat="1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164" fontId="7" fillId="7" borderId="41" xfId="0" applyNumberFormat="1" applyFont="1" applyFill="1" applyBorder="1" applyAlignment="1">
      <alignment horizontal="center" vertical="center" wrapText="1"/>
    </xf>
    <xf numFmtId="3" fontId="8" fillId="7" borderId="38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165" fontId="3" fillId="2" borderId="16" xfId="0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165" fontId="5" fillId="2" borderId="16" xfId="0" applyNumberFormat="1" applyFont="1" applyFill="1" applyBorder="1" applyAlignment="1">
      <alignment vertical="center" wrapText="1"/>
    </xf>
    <xf numFmtId="166" fontId="5" fillId="2" borderId="16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166" fontId="3" fillId="2" borderId="24" xfId="0" applyNumberFormat="1" applyFont="1" applyFill="1" applyBorder="1" applyAlignment="1">
      <alignment horizontal="center" vertical="center" wrapText="1"/>
    </xf>
    <xf numFmtId="167" fontId="3" fillId="2" borderId="16" xfId="0" applyNumberFormat="1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166" fontId="6" fillId="2" borderId="16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6" fontId="3" fillId="2" borderId="27" xfId="0" applyNumberFormat="1" applyFont="1" applyFill="1" applyBorder="1" applyAlignment="1">
      <alignment horizontal="center" vertical="center" wrapText="1"/>
    </xf>
    <xf numFmtId="166" fontId="3" fillId="4" borderId="16" xfId="0" applyNumberFormat="1" applyFont="1" applyFill="1" applyBorder="1" applyAlignment="1">
      <alignment vertical="center" wrapText="1"/>
    </xf>
    <xf numFmtId="169" fontId="3" fillId="2" borderId="1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127000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12700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topLeftCell="A56" zoomScale="60" zoomScaleNormal="60" workbookViewId="0">
      <selection activeCell="A62" sqref="A62:XFD62"/>
    </sheetView>
  </sheetViews>
  <sheetFormatPr defaultColWidth="14.42578125" defaultRowHeight="14.25"/>
  <cols>
    <col min="1" max="1" width="3.42578125" style="11" customWidth="1"/>
    <col min="2" max="2" width="38.85546875" style="11" customWidth="1"/>
    <col min="3" max="3" width="18" style="11" customWidth="1"/>
    <col min="4" max="4" width="11.42578125" style="11" customWidth="1"/>
    <col min="5" max="5" width="13.42578125" style="11" customWidth="1"/>
    <col min="6" max="6" width="24.140625" style="11" customWidth="1"/>
    <col min="7" max="7" width="1.7109375" style="11" customWidth="1"/>
    <col min="8" max="8" width="25.140625" style="11" customWidth="1"/>
    <col min="9" max="9" width="18.7109375" style="11" customWidth="1"/>
    <col min="10" max="10" width="15.85546875" style="11" customWidth="1"/>
    <col min="11" max="11" width="11.28515625" style="11" customWidth="1"/>
    <col min="12" max="12" width="16.7109375" style="11" customWidth="1"/>
    <col min="13" max="29" width="11.42578125" style="11" customWidth="1"/>
    <col min="30" max="16384" width="14.42578125" style="11"/>
  </cols>
  <sheetData>
    <row r="1" spans="1:29" ht="33" customHeight="1">
      <c r="A1" s="110"/>
      <c r="B1" s="111"/>
      <c r="C1" s="105" t="s">
        <v>0</v>
      </c>
      <c r="D1" s="106"/>
      <c r="E1" s="106"/>
      <c r="F1" s="106"/>
      <c r="G1" s="106"/>
      <c r="H1" s="107"/>
      <c r="I1" s="113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33" customHeight="1">
      <c r="A2" s="119"/>
      <c r="B2" s="112"/>
      <c r="C2" s="120" t="s">
        <v>1</v>
      </c>
      <c r="D2" s="121"/>
      <c r="E2" s="121"/>
      <c r="F2" s="121"/>
      <c r="G2" s="121"/>
      <c r="H2" s="108"/>
      <c r="I2" s="122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29">
      <c r="A3" s="123"/>
      <c r="B3" s="27"/>
      <c r="C3" s="124"/>
      <c r="D3" s="27"/>
      <c r="E3" s="125"/>
      <c r="F3" s="26"/>
      <c r="G3" s="27"/>
      <c r="H3" s="27"/>
      <c r="I3" s="1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 ht="32.25" customHeight="1">
      <c r="A4" s="127" t="s">
        <v>2</v>
      </c>
      <c r="B4" s="128"/>
      <c r="C4" s="129" t="s">
        <v>3</v>
      </c>
      <c r="D4" s="121"/>
      <c r="E4" s="121"/>
      <c r="F4" s="121"/>
      <c r="G4" s="121"/>
      <c r="H4" s="121"/>
      <c r="I4" s="102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">
      <c r="A5" s="130"/>
      <c r="B5" s="131"/>
      <c r="C5" s="132"/>
      <c r="D5" s="131"/>
      <c r="E5" s="133"/>
      <c r="F5" s="134"/>
      <c r="G5" s="27"/>
      <c r="H5" s="135"/>
      <c r="I5" s="126"/>
      <c r="J5" s="136"/>
      <c r="K5" s="118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45">
      <c r="A6" s="114" t="s">
        <v>4</v>
      </c>
      <c r="B6" s="104"/>
      <c r="C6" s="3" t="s">
        <v>5</v>
      </c>
      <c r="D6" s="3" t="s">
        <v>6</v>
      </c>
      <c r="E6" s="1" t="s">
        <v>7</v>
      </c>
      <c r="F6" s="2" t="s">
        <v>8</v>
      </c>
      <c r="G6" s="12"/>
      <c r="H6" s="3" t="s">
        <v>9</v>
      </c>
      <c r="I6" s="4" t="s">
        <v>10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>
      <c r="A7" s="137" t="s">
        <v>11</v>
      </c>
      <c r="B7" s="121"/>
      <c r="C7" s="121"/>
      <c r="D7" s="121"/>
      <c r="E7" s="121"/>
      <c r="F7" s="121"/>
      <c r="G7" s="121"/>
      <c r="H7" s="121"/>
      <c r="I7" s="102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ht="15">
      <c r="A8" s="138" t="s">
        <v>12</v>
      </c>
      <c r="B8" s="121"/>
      <c r="C8" s="121"/>
      <c r="D8" s="121"/>
      <c r="E8" s="121"/>
      <c r="F8" s="121"/>
      <c r="G8" s="121"/>
      <c r="H8" s="121"/>
      <c r="I8" s="102"/>
      <c r="J8" s="139"/>
      <c r="K8" s="100"/>
      <c r="L8" s="100"/>
      <c r="M8" s="100"/>
      <c r="N8" s="100"/>
      <c r="O8" s="100"/>
      <c r="P8" s="100"/>
      <c r="Q8" s="100"/>
      <c r="R8" s="100"/>
      <c r="S8" s="100"/>
      <c r="T8" s="140"/>
      <c r="U8" s="99"/>
      <c r="V8" s="100"/>
      <c r="W8" s="100"/>
      <c r="X8" s="100"/>
      <c r="Y8" s="100"/>
      <c r="Z8" s="100"/>
      <c r="AA8" s="100"/>
      <c r="AB8" s="100"/>
      <c r="AC8" s="100"/>
    </row>
    <row r="9" spans="1:29">
      <c r="A9" s="14" t="s">
        <v>13</v>
      </c>
      <c r="B9" s="15" t="s">
        <v>14</v>
      </c>
      <c r="C9" s="89" t="s">
        <v>15</v>
      </c>
      <c r="D9" s="90">
        <v>12</v>
      </c>
      <c r="E9" s="91">
        <v>4200000</v>
      </c>
      <c r="F9" s="16">
        <f t="shared" ref="F9:F13" si="0">+D9*E9</f>
        <v>50400000</v>
      </c>
      <c r="G9" s="22"/>
      <c r="H9" s="17">
        <f t="shared" ref="H9:H13" si="1">+F9</f>
        <v>50400000</v>
      </c>
      <c r="I9" s="18"/>
      <c r="J9" s="26"/>
      <c r="K9" s="27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28.5">
      <c r="A10" s="14" t="s">
        <v>16</v>
      </c>
      <c r="B10" s="19" t="s">
        <v>17</v>
      </c>
      <c r="C10" s="89" t="s">
        <v>15</v>
      </c>
      <c r="D10" s="90">
        <v>12</v>
      </c>
      <c r="E10" s="91">
        <v>3800000</v>
      </c>
      <c r="F10" s="16">
        <f t="shared" si="0"/>
        <v>45600000</v>
      </c>
      <c r="G10" s="22"/>
      <c r="H10" s="17">
        <f t="shared" si="1"/>
        <v>45600000</v>
      </c>
      <c r="I10" s="18"/>
      <c r="J10" s="26"/>
      <c r="K10" s="27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28.5">
      <c r="A11" s="14" t="s">
        <v>18</v>
      </c>
      <c r="B11" s="19" t="s">
        <v>19</v>
      </c>
      <c r="C11" s="89" t="s">
        <v>15</v>
      </c>
      <c r="D11" s="90">
        <v>12</v>
      </c>
      <c r="E11" s="91">
        <v>3800000</v>
      </c>
      <c r="F11" s="16">
        <f t="shared" si="0"/>
        <v>45600000</v>
      </c>
      <c r="G11" s="22"/>
      <c r="H11" s="17">
        <f t="shared" si="1"/>
        <v>45600000</v>
      </c>
      <c r="I11" s="18"/>
      <c r="J11" s="26"/>
      <c r="K11" s="27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42.75">
      <c r="A12" s="14" t="s">
        <v>20</v>
      </c>
      <c r="B12" s="19" t="s">
        <v>21</v>
      </c>
      <c r="C12" s="89" t="s">
        <v>15</v>
      </c>
      <c r="D12" s="90">
        <v>12</v>
      </c>
      <c r="E12" s="91">
        <v>3800000</v>
      </c>
      <c r="F12" s="16">
        <f t="shared" si="0"/>
        <v>45600000</v>
      </c>
      <c r="G12" s="22"/>
      <c r="H12" s="17">
        <f t="shared" si="1"/>
        <v>45600000</v>
      </c>
      <c r="I12" s="18"/>
      <c r="J12" s="26"/>
      <c r="K12" s="27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28.5">
      <c r="A13" s="14" t="s">
        <v>22</v>
      </c>
      <c r="B13" s="20" t="s">
        <v>23</v>
      </c>
      <c r="C13" s="89" t="s">
        <v>15</v>
      </c>
      <c r="D13" s="90">
        <v>12</v>
      </c>
      <c r="E13" s="91">
        <v>3800000</v>
      </c>
      <c r="F13" s="21">
        <f t="shared" si="0"/>
        <v>45600000</v>
      </c>
      <c r="G13" s="22"/>
      <c r="H13" s="23">
        <f t="shared" si="1"/>
        <v>45600000</v>
      </c>
      <c r="I13" s="18"/>
      <c r="J13" s="26"/>
      <c r="K13" s="27"/>
      <c r="L13" s="26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28.5">
      <c r="A14" s="14" t="s">
        <v>24</v>
      </c>
      <c r="B14" s="24" t="s">
        <v>25</v>
      </c>
      <c r="C14" s="92" t="s">
        <v>26</v>
      </c>
      <c r="D14" s="98">
        <v>12</v>
      </c>
      <c r="E14" s="93">
        <v>1000000</v>
      </c>
      <c r="F14" s="23">
        <f t="shared" ref="F14" si="2">+D14*E14</f>
        <v>12000000</v>
      </c>
      <c r="G14" s="22"/>
      <c r="H14" s="23">
        <f t="shared" ref="H14" si="3">+F14</f>
        <v>12000000</v>
      </c>
      <c r="I14" s="25"/>
      <c r="J14" s="26"/>
      <c r="K14" s="27"/>
      <c r="L14" s="26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27.75" customHeight="1">
      <c r="A15" s="14" t="s">
        <v>27</v>
      </c>
      <c r="B15" s="24" t="s">
        <v>28</v>
      </c>
      <c r="C15" s="94" t="s">
        <v>29</v>
      </c>
      <c r="D15" s="98">
        <v>10</v>
      </c>
      <c r="E15" s="95">
        <v>1000000</v>
      </c>
      <c r="F15" s="23">
        <f t="shared" ref="F15" si="4">+D15*E15</f>
        <v>10000000</v>
      </c>
      <c r="G15" s="22"/>
      <c r="H15" s="23">
        <f t="shared" ref="H15" si="5">+F15</f>
        <v>10000000</v>
      </c>
      <c r="I15" s="25"/>
      <c r="J15" s="26"/>
      <c r="K15" s="27"/>
      <c r="L15" s="26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">
      <c r="A16" s="14"/>
      <c r="B16" s="28"/>
      <c r="C16" s="89"/>
      <c r="D16" s="96"/>
      <c r="E16" s="91"/>
      <c r="F16" s="29"/>
      <c r="G16" s="29"/>
      <c r="H16" s="29"/>
      <c r="I16" s="25"/>
      <c r="J16" s="26"/>
      <c r="K16" s="27"/>
      <c r="L16" s="26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>
      <c r="A17" s="14"/>
      <c r="B17" s="28"/>
      <c r="C17" s="89"/>
      <c r="D17" s="90"/>
      <c r="E17" s="91"/>
      <c r="F17" s="29"/>
      <c r="G17" s="29"/>
      <c r="H17" s="29"/>
      <c r="I17" s="25"/>
      <c r="J17" s="26"/>
      <c r="K17" s="27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">
      <c r="A18" s="103" t="s">
        <v>30</v>
      </c>
      <c r="B18" s="100"/>
      <c r="C18" s="100"/>
      <c r="D18" s="100"/>
      <c r="E18" s="109"/>
      <c r="F18" s="30">
        <f>SUM(F9:F17)</f>
        <v>254800000</v>
      </c>
      <c r="G18" s="26"/>
      <c r="H18" s="30">
        <f>SUM(H9:H17)</f>
        <v>254800000</v>
      </c>
      <c r="I18" s="31">
        <f>SUM(I9:I17)</f>
        <v>0</v>
      </c>
      <c r="J18" s="26"/>
      <c r="K18" s="27"/>
      <c r="L18" s="26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137" t="s">
        <v>31</v>
      </c>
      <c r="B19" s="121"/>
      <c r="C19" s="121"/>
      <c r="D19" s="121"/>
      <c r="E19" s="121"/>
      <c r="F19" s="121"/>
      <c r="G19" s="121"/>
      <c r="H19" s="121"/>
      <c r="I19" s="102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85.5">
      <c r="A20" s="32" t="s">
        <v>13</v>
      </c>
      <c r="B20" s="33" t="s">
        <v>32</v>
      </c>
      <c r="C20" s="34" t="s">
        <v>33</v>
      </c>
      <c r="D20" s="35">
        <v>95</v>
      </c>
      <c r="E20" s="36">
        <v>400000</v>
      </c>
      <c r="F20" s="141">
        <f t="shared" ref="F20:F24" si="6">+D20*E20</f>
        <v>38000000</v>
      </c>
      <c r="G20" s="22"/>
      <c r="H20" s="141">
        <f t="shared" ref="H20:H24" si="7">+F20</f>
        <v>38000000</v>
      </c>
      <c r="I20" s="37"/>
      <c r="J20" s="26"/>
      <c r="K20" s="27"/>
      <c r="L20" s="2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>
      <c r="A21" s="38" t="s">
        <v>16</v>
      </c>
      <c r="B21" s="47" t="s">
        <v>34</v>
      </c>
      <c r="C21" s="39" t="s">
        <v>29</v>
      </c>
      <c r="D21" s="40">
        <v>95</v>
      </c>
      <c r="E21" s="41">
        <v>30000</v>
      </c>
      <c r="F21" s="42">
        <f t="shared" si="6"/>
        <v>2850000</v>
      </c>
      <c r="G21" s="26"/>
      <c r="H21" s="23">
        <f t="shared" si="7"/>
        <v>2850000</v>
      </c>
      <c r="I21" s="43"/>
      <c r="J21" s="26"/>
      <c r="K21" s="27"/>
      <c r="L21" s="26"/>
      <c r="M21" s="142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8.5">
      <c r="A22" s="38" t="s">
        <v>35</v>
      </c>
      <c r="B22" s="47" t="s">
        <v>36</v>
      </c>
      <c r="C22" s="39" t="s">
        <v>29</v>
      </c>
      <c r="D22" s="40">
        <v>40</v>
      </c>
      <c r="E22" s="41">
        <v>60000</v>
      </c>
      <c r="F22" s="17">
        <f t="shared" si="6"/>
        <v>2400000</v>
      </c>
      <c r="G22" s="22"/>
      <c r="H22" s="17">
        <f t="shared" si="7"/>
        <v>2400000</v>
      </c>
      <c r="I22" s="44"/>
      <c r="J22" s="26"/>
      <c r="K22" s="27"/>
      <c r="L22" s="26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8.5">
      <c r="A23" s="38" t="s">
        <v>20</v>
      </c>
      <c r="B23" s="47" t="s">
        <v>37</v>
      </c>
      <c r="C23" s="39" t="s">
        <v>29</v>
      </c>
      <c r="D23" s="40">
        <v>40</v>
      </c>
      <c r="E23" s="41">
        <v>17000</v>
      </c>
      <c r="F23" s="17">
        <f t="shared" si="6"/>
        <v>680000</v>
      </c>
      <c r="G23" s="45"/>
      <c r="H23" s="23">
        <f t="shared" si="7"/>
        <v>680000</v>
      </c>
      <c r="I23" s="46"/>
      <c r="J23" s="26"/>
      <c r="K23" s="27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21.75" customHeight="1">
      <c r="A24" s="38" t="s">
        <v>38</v>
      </c>
      <c r="B24" s="47" t="s">
        <v>39</v>
      </c>
      <c r="C24" s="39" t="s">
        <v>29</v>
      </c>
      <c r="D24" s="40">
        <v>80</v>
      </c>
      <c r="E24" s="41">
        <v>13000</v>
      </c>
      <c r="F24" s="17">
        <f t="shared" si="6"/>
        <v>1040000</v>
      </c>
      <c r="G24" s="26"/>
      <c r="H24" s="23">
        <f t="shared" si="7"/>
        <v>1040000</v>
      </c>
      <c r="I24" s="46"/>
      <c r="J24" s="26"/>
      <c r="K24" s="27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28.5">
      <c r="A25" s="38" t="s">
        <v>22</v>
      </c>
      <c r="B25" s="47" t="s">
        <v>40</v>
      </c>
      <c r="C25" s="39" t="s">
        <v>29</v>
      </c>
      <c r="D25" s="40">
        <v>20</v>
      </c>
      <c r="E25" s="41">
        <v>16000</v>
      </c>
      <c r="F25" s="17">
        <f t="shared" ref="F25:F33" si="8">+D25*E25</f>
        <v>320000</v>
      </c>
      <c r="G25" s="26"/>
      <c r="H25" s="23">
        <f t="shared" ref="H25:H33" si="9">+F25</f>
        <v>320000</v>
      </c>
      <c r="I25" s="43"/>
      <c r="J25" s="26"/>
      <c r="K25" s="27"/>
      <c r="L25" s="26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28.5">
      <c r="A26" s="38" t="s">
        <v>24</v>
      </c>
      <c r="B26" s="47" t="s">
        <v>41</v>
      </c>
      <c r="C26" s="39" t="s">
        <v>29</v>
      </c>
      <c r="D26" s="40">
        <v>2</v>
      </c>
      <c r="E26" s="41">
        <v>2400000</v>
      </c>
      <c r="F26" s="17">
        <f t="shared" si="8"/>
        <v>4800000</v>
      </c>
      <c r="G26" s="26"/>
      <c r="H26" s="23">
        <f t="shared" si="9"/>
        <v>4800000</v>
      </c>
      <c r="I26" s="43"/>
      <c r="J26" s="26"/>
      <c r="K26" s="27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21.75" customHeight="1">
      <c r="A27" s="38" t="s">
        <v>27</v>
      </c>
      <c r="B27" s="47" t="s">
        <v>42</v>
      </c>
      <c r="C27" s="39" t="s">
        <v>29</v>
      </c>
      <c r="D27" s="40">
        <v>2</v>
      </c>
      <c r="E27" s="41">
        <v>1000000</v>
      </c>
      <c r="F27" s="17">
        <f t="shared" si="8"/>
        <v>2000000</v>
      </c>
      <c r="G27" s="26"/>
      <c r="H27" s="23">
        <f t="shared" si="9"/>
        <v>2000000</v>
      </c>
      <c r="I27" s="43"/>
      <c r="J27" s="26"/>
      <c r="K27" s="27"/>
      <c r="L27" s="2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33" customHeight="1">
      <c r="A28" s="38" t="s">
        <v>43</v>
      </c>
      <c r="B28" s="47" t="s">
        <v>44</v>
      </c>
      <c r="C28" s="39" t="s">
        <v>45</v>
      </c>
      <c r="D28" s="40">
        <v>4</v>
      </c>
      <c r="E28" s="41">
        <v>450000</v>
      </c>
      <c r="F28" s="17">
        <f t="shared" si="8"/>
        <v>1800000</v>
      </c>
      <c r="G28" s="26"/>
      <c r="H28" s="23">
        <f t="shared" si="9"/>
        <v>1800000</v>
      </c>
      <c r="I28" s="43"/>
      <c r="J28" s="26"/>
      <c r="K28" s="27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>
      <c r="A29" s="38" t="s">
        <v>46</v>
      </c>
      <c r="B29" s="47" t="s">
        <v>47</v>
      </c>
      <c r="C29" s="39" t="s">
        <v>29</v>
      </c>
      <c r="D29" s="40">
        <v>1900</v>
      </c>
      <c r="E29" s="41">
        <v>40000</v>
      </c>
      <c r="F29" s="17">
        <f t="shared" si="8"/>
        <v>76000000</v>
      </c>
      <c r="G29" s="26"/>
      <c r="H29" s="23">
        <f t="shared" si="9"/>
        <v>76000000</v>
      </c>
      <c r="I29" s="43"/>
      <c r="J29" s="26"/>
      <c r="K29" s="27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20.25" customHeight="1">
      <c r="A30" s="38" t="s">
        <v>48</v>
      </c>
      <c r="B30" s="47" t="s">
        <v>49</v>
      </c>
      <c r="C30" s="39" t="s">
        <v>29</v>
      </c>
      <c r="D30" s="40">
        <v>1900</v>
      </c>
      <c r="E30" s="41">
        <v>35000</v>
      </c>
      <c r="F30" s="17">
        <f t="shared" si="8"/>
        <v>66500000</v>
      </c>
      <c r="G30" s="26"/>
      <c r="H30" s="23">
        <f t="shared" si="9"/>
        <v>66500000</v>
      </c>
      <c r="I30" s="43"/>
      <c r="J30" s="26"/>
      <c r="K30" s="27"/>
      <c r="L30" s="2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>
      <c r="A31" s="38" t="s">
        <v>50</v>
      </c>
      <c r="B31" s="47" t="s">
        <v>51</v>
      </c>
      <c r="C31" s="39" t="s">
        <v>52</v>
      </c>
      <c r="D31" s="40">
        <v>380</v>
      </c>
      <c r="E31" s="41">
        <v>5000</v>
      </c>
      <c r="F31" s="17">
        <f t="shared" si="8"/>
        <v>1900000</v>
      </c>
      <c r="G31" s="26"/>
      <c r="H31" s="23">
        <f t="shared" si="9"/>
        <v>1900000</v>
      </c>
      <c r="I31" s="43"/>
      <c r="J31" s="26"/>
      <c r="K31" s="27"/>
      <c r="L31" s="2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>
      <c r="A32" s="38" t="s">
        <v>53</v>
      </c>
      <c r="B32" s="47" t="s">
        <v>54</v>
      </c>
      <c r="C32" s="39" t="s">
        <v>26</v>
      </c>
      <c r="D32" s="40">
        <v>3</v>
      </c>
      <c r="E32" s="41">
        <v>1000000</v>
      </c>
      <c r="F32" s="17">
        <f t="shared" si="8"/>
        <v>3000000</v>
      </c>
      <c r="G32" s="26"/>
      <c r="H32" s="23">
        <f t="shared" si="9"/>
        <v>3000000</v>
      </c>
      <c r="I32" s="43"/>
      <c r="J32" s="26"/>
      <c r="K32" s="27"/>
      <c r="L32" s="26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>
      <c r="A33" s="38" t="s">
        <v>55</v>
      </c>
      <c r="B33" s="47" t="s">
        <v>56</v>
      </c>
      <c r="C33" s="39" t="s">
        <v>29</v>
      </c>
      <c r="D33" s="40">
        <v>21</v>
      </c>
      <c r="E33" s="41">
        <v>500000</v>
      </c>
      <c r="F33" s="17">
        <f t="shared" si="8"/>
        <v>10500000</v>
      </c>
      <c r="G33" s="26"/>
      <c r="H33" s="23">
        <f t="shared" si="9"/>
        <v>10500000</v>
      </c>
      <c r="I33" s="43"/>
      <c r="J33" s="26"/>
      <c r="K33" s="27"/>
      <c r="L33" s="2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>
      <c r="A34" s="84"/>
      <c r="B34" s="85"/>
      <c r="C34" s="86"/>
      <c r="D34" s="87"/>
      <c r="E34" s="88"/>
      <c r="F34" s="23"/>
      <c r="G34" s="26"/>
      <c r="H34" s="23"/>
      <c r="I34" s="43"/>
      <c r="J34" s="26"/>
      <c r="K34" s="27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">
      <c r="A35" s="103" t="s">
        <v>57</v>
      </c>
      <c r="B35" s="101"/>
      <c r="C35" s="101"/>
      <c r="D35" s="101"/>
      <c r="E35" s="104"/>
      <c r="F35" s="50">
        <f>SUM(F20:F33)</f>
        <v>211790000</v>
      </c>
      <c r="G35" s="26"/>
      <c r="H35" s="50">
        <f>SUM(H20:H33)</f>
        <v>211790000</v>
      </c>
      <c r="I35" s="31">
        <f>SUM(I20:I23)</f>
        <v>0</v>
      </c>
      <c r="J35" s="26"/>
      <c r="K35" s="27"/>
      <c r="L35" s="2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>
      <c r="A36" s="137" t="s">
        <v>58</v>
      </c>
      <c r="B36" s="121"/>
      <c r="C36" s="121"/>
      <c r="D36" s="121"/>
      <c r="E36" s="101"/>
      <c r="F36" s="121"/>
      <c r="G36" s="121"/>
      <c r="H36" s="121"/>
      <c r="I36" s="102"/>
      <c r="J36" s="26"/>
      <c r="K36" s="27"/>
      <c r="L36" s="2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21.75" customHeight="1">
      <c r="A37" s="143" t="s">
        <v>13</v>
      </c>
      <c r="B37" s="51" t="s">
        <v>59</v>
      </c>
      <c r="C37" s="5" t="s">
        <v>60</v>
      </c>
      <c r="D37" s="52">
        <v>950</v>
      </c>
      <c r="E37" s="10">
        <v>100000</v>
      </c>
      <c r="F37" s="53">
        <f t="shared" ref="F37:F39" si="10">+D37*E37</f>
        <v>95000000</v>
      </c>
      <c r="G37" s="54"/>
      <c r="H37" s="55">
        <f t="shared" ref="H37:H39" si="11">+F37</f>
        <v>95000000</v>
      </c>
      <c r="I37" s="144"/>
      <c r="J37" s="56"/>
      <c r="L37" s="56"/>
    </row>
    <row r="38" spans="1:29" ht="28.5">
      <c r="A38" s="143" t="s">
        <v>16</v>
      </c>
      <c r="B38" s="57" t="s">
        <v>61</v>
      </c>
      <c r="C38" s="6" t="s">
        <v>29</v>
      </c>
      <c r="D38" s="58">
        <v>95</v>
      </c>
      <c r="E38" s="10">
        <v>900000</v>
      </c>
      <c r="F38" s="59">
        <f t="shared" si="10"/>
        <v>85500000</v>
      </c>
      <c r="G38" s="54"/>
      <c r="H38" s="60">
        <f t="shared" si="11"/>
        <v>85500000</v>
      </c>
      <c r="I38" s="61"/>
      <c r="J38" s="56"/>
      <c r="L38" s="56"/>
    </row>
    <row r="39" spans="1:29">
      <c r="A39" s="145" t="s">
        <v>35</v>
      </c>
      <c r="B39" s="57" t="s">
        <v>62</v>
      </c>
      <c r="C39" s="146" t="s">
        <v>29</v>
      </c>
      <c r="D39" s="62">
        <v>475</v>
      </c>
      <c r="E39" s="10">
        <v>80000</v>
      </c>
      <c r="F39" s="59">
        <f t="shared" si="10"/>
        <v>38000000</v>
      </c>
      <c r="H39" s="60">
        <f t="shared" si="11"/>
        <v>38000000</v>
      </c>
      <c r="I39" s="63"/>
      <c r="J39" s="56"/>
      <c r="L39" s="56"/>
    </row>
    <row r="40" spans="1:29" ht="28.5">
      <c r="A40" s="64" t="s">
        <v>63</v>
      </c>
      <c r="B40" s="49" t="s">
        <v>64</v>
      </c>
      <c r="C40" s="7" t="s">
        <v>65</v>
      </c>
      <c r="D40" s="65">
        <v>95</v>
      </c>
      <c r="E40" s="10">
        <v>400000</v>
      </c>
      <c r="F40" s="66">
        <f t="shared" ref="F40:F47" si="12">+D40*E40</f>
        <v>38000000</v>
      </c>
      <c r="G40" s="147"/>
      <c r="H40" s="67">
        <f t="shared" ref="H40:H47" si="13">+F40</f>
        <v>38000000</v>
      </c>
      <c r="I40" s="18"/>
      <c r="J40" s="26"/>
      <c r="K40" s="27"/>
      <c r="L40" s="26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6.5" customHeight="1">
      <c r="A41" s="64" t="s">
        <v>22</v>
      </c>
      <c r="B41" s="49" t="s">
        <v>66</v>
      </c>
      <c r="C41" s="7" t="s">
        <v>29</v>
      </c>
      <c r="D41" s="65">
        <v>95</v>
      </c>
      <c r="E41" s="10">
        <v>190000</v>
      </c>
      <c r="F41" s="66">
        <f t="shared" si="12"/>
        <v>18050000</v>
      </c>
      <c r="G41" s="147"/>
      <c r="H41" s="67">
        <f t="shared" si="13"/>
        <v>18050000</v>
      </c>
      <c r="I41" s="18"/>
      <c r="J41" s="26"/>
      <c r="K41" s="27"/>
      <c r="L41" s="26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20.25" customHeight="1">
      <c r="A42" s="64" t="s">
        <v>24</v>
      </c>
      <c r="B42" s="49" t="s">
        <v>67</v>
      </c>
      <c r="C42" s="7" t="s">
        <v>68</v>
      </c>
      <c r="D42" s="65">
        <v>950</v>
      </c>
      <c r="E42" s="10">
        <v>15000</v>
      </c>
      <c r="F42" s="66">
        <f t="shared" si="12"/>
        <v>14250000</v>
      </c>
      <c r="G42" s="147"/>
      <c r="H42" s="67">
        <f t="shared" si="13"/>
        <v>14250000</v>
      </c>
      <c r="I42" s="18" t="s">
        <v>69</v>
      </c>
      <c r="J42" s="26"/>
      <c r="K42" s="27"/>
      <c r="L42" s="26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9.5" customHeight="1">
      <c r="A43" s="64" t="s">
        <v>27</v>
      </c>
      <c r="B43" s="49" t="s">
        <v>70</v>
      </c>
      <c r="C43" s="7" t="s">
        <v>68</v>
      </c>
      <c r="D43" s="65">
        <v>950</v>
      </c>
      <c r="E43" s="10">
        <v>100000</v>
      </c>
      <c r="F43" s="66">
        <f t="shared" si="12"/>
        <v>95000000</v>
      </c>
      <c r="G43" s="147"/>
      <c r="H43" s="67">
        <f t="shared" si="13"/>
        <v>95000000</v>
      </c>
      <c r="I43" s="18"/>
      <c r="J43" s="26"/>
      <c r="K43" s="27"/>
      <c r="L43" s="26" t="s">
        <v>43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>
      <c r="A44" s="64" t="s">
        <v>43</v>
      </c>
      <c r="B44" s="49" t="s">
        <v>71</v>
      </c>
      <c r="C44" s="7" t="s">
        <v>68</v>
      </c>
      <c r="D44" s="65">
        <v>950</v>
      </c>
      <c r="E44" s="10">
        <v>30000</v>
      </c>
      <c r="F44" s="66">
        <f t="shared" si="12"/>
        <v>28500000</v>
      </c>
      <c r="G44" s="147"/>
      <c r="H44" s="67">
        <f t="shared" si="13"/>
        <v>28500000</v>
      </c>
      <c r="I44" s="18"/>
      <c r="J44" s="26"/>
      <c r="K44" s="27"/>
      <c r="L44" s="26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>
      <c r="A45" s="64" t="s">
        <v>46</v>
      </c>
      <c r="B45" s="49" t="s">
        <v>72</v>
      </c>
      <c r="C45" s="7" t="s">
        <v>68</v>
      </c>
      <c r="D45" s="65">
        <v>380</v>
      </c>
      <c r="E45" s="10">
        <v>42000</v>
      </c>
      <c r="F45" s="66">
        <f t="shared" si="12"/>
        <v>15960000</v>
      </c>
      <c r="G45" s="147"/>
      <c r="H45" s="67">
        <f t="shared" si="13"/>
        <v>15960000</v>
      </c>
      <c r="I45" s="18"/>
      <c r="J45" s="26"/>
      <c r="K45" s="27"/>
      <c r="L45" s="26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>
      <c r="A46" s="64" t="s">
        <v>48</v>
      </c>
      <c r="B46" s="49" t="s">
        <v>73</v>
      </c>
      <c r="C46" s="7" t="s">
        <v>68</v>
      </c>
      <c r="D46" s="65">
        <v>380</v>
      </c>
      <c r="E46" s="10">
        <v>70000</v>
      </c>
      <c r="F46" s="66">
        <f t="shared" si="12"/>
        <v>26600000</v>
      </c>
      <c r="G46" s="147"/>
      <c r="H46" s="67">
        <f t="shared" si="13"/>
        <v>26600000</v>
      </c>
      <c r="I46" s="18"/>
      <c r="J46" s="26"/>
      <c r="K46" s="27"/>
      <c r="L46" s="26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>
      <c r="A47" s="38" t="s">
        <v>50</v>
      </c>
      <c r="B47" s="68" t="s">
        <v>74</v>
      </c>
      <c r="C47" s="8" t="s">
        <v>75</v>
      </c>
      <c r="D47" s="69">
        <v>95</v>
      </c>
      <c r="E47" s="10">
        <v>30000</v>
      </c>
      <c r="F47" s="66">
        <f t="shared" si="12"/>
        <v>2850000</v>
      </c>
      <c r="G47" s="13"/>
      <c r="H47" s="67">
        <f t="shared" si="13"/>
        <v>2850000</v>
      </c>
      <c r="I47" s="63"/>
      <c r="J47" s="26"/>
      <c r="K47" s="27"/>
      <c r="L47" s="26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28.5">
      <c r="A48" s="38" t="s">
        <v>53</v>
      </c>
      <c r="B48" s="68" t="s">
        <v>76</v>
      </c>
      <c r="C48" s="7" t="s">
        <v>77</v>
      </c>
      <c r="D48" s="70">
        <v>475</v>
      </c>
      <c r="E48" s="10">
        <v>17000</v>
      </c>
      <c r="F48" s="16">
        <f t="shared" ref="F48:F49" si="14">+D48*E48</f>
        <v>8075000</v>
      </c>
      <c r="G48" s="22"/>
      <c r="H48" s="23">
        <f t="shared" ref="H48:H49" si="15">+F48</f>
        <v>8075000</v>
      </c>
      <c r="I48" s="44"/>
      <c r="J48" s="26"/>
      <c r="K48" s="27"/>
      <c r="L48" s="26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28.5">
      <c r="A49" s="71" t="s">
        <v>55</v>
      </c>
      <c r="B49" s="68" t="s">
        <v>78</v>
      </c>
      <c r="C49" s="9" t="s">
        <v>77</v>
      </c>
      <c r="D49" s="72">
        <v>475</v>
      </c>
      <c r="E49" s="10">
        <v>21000</v>
      </c>
      <c r="F49" s="21">
        <f t="shared" si="14"/>
        <v>9975000</v>
      </c>
      <c r="G49" s="22"/>
      <c r="H49" s="23">
        <f t="shared" si="15"/>
        <v>9975000</v>
      </c>
      <c r="I49" s="48"/>
      <c r="J49" s="26"/>
      <c r="K49" s="27"/>
      <c r="L49" s="26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28.5">
      <c r="A50" s="71" t="s">
        <v>79</v>
      </c>
      <c r="B50" s="68" t="s">
        <v>80</v>
      </c>
      <c r="C50" s="9" t="s">
        <v>29</v>
      </c>
      <c r="D50" s="73">
        <v>3800</v>
      </c>
      <c r="E50" s="10">
        <v>3200</v>
      </c>
      <c r="F50" s="21">
        <f t="shared" ref="F50:F57" si="16">+D50*E50</f>
        <v>12160000</v>
      </c>
      <c r="G50" s="22"/>
      <c r="H50" s="23">
        <f t="shared" ref="H50:H56" si="17">+F50</f>
        <v>12160000</v>
      </c>
      <c r="I50" s="48"/>
      <c r="J50" s="26"/>
      <c r="K50" s="27"/>
      <c r="L50" s="26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>
      <c r="A51" s="71" t="s">
        <v>81</v>
      </c>
      <c r="B51" s="68" t="s">
        <v>82</v>
      </c>
      <c r="C51" s="9" t="s">
        <v>29</v>
      </c>
      <c r="D51" s="73">
        <v>3800</v>
      </c>
      <c r="E51" s="10">
        <v>3200</v>
      </c>
      <c r="F51" s="21">
        <f t="shared" si="16"/>
        <v>12160000</v>
      </c>
      <c r="G51" s="22"/>
      <c r="H51" s="23">
        <f t="shared" si="17"/>
        <v>12160000</v>
      </c>
      <c r="I51" s="48"/>
      <c r="J51" s="26"/>
      <c r="K51" s="27"/>
      <c r="L51" s="26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28.5">
      <c r="A52" s="71" t="s">
        <v>83</v>
      </c>
      <c r="B52" s="68" t="s">
        <v>84</v>
      </c>
      <c r="C52" s="9" t="s">
        <v>29</v>
      </c>
      <c r="D52" s="73">
        <v>9500</v>
      </c>
      <c r="E52" s="10">
        <v>1200</v>
      </c>
      <c r="F52" s="21">
        <f t="shared" si="16"/>
        <v>11400000</v>
      </c>
      <c r="G52" s="22"/>
      <c r="H52" s="23">
        <f t="shared" si="17"/>
        <v>11400000</v>
      </c>
      <c r="I52" s="48"/>
      <c r="J52" s="26"/>
      <c r="K52" s="27"/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>
      <c r="A53" s="71" t="s">
        <v>85</v>
      </c>
      <c r="B53" s="68" t="s">
        <v>86</v>
      </c>
      <c r="C53" s="9" t="s">
        <v>29</v>
      </c>
      <c r="D53" s="73">
        <v>2850</v>
      </c>
      <c r="E53" s="10">
        <v>1200</v>
      </c>
      <c r="F53" s="21">
        <f t="shared" si="16"/>
        <v>3420000</v>
      </c>
      <c r="G53" s="22"/>
      <c r="H53" s="23">
        <f t="shared" si="17"/>
        <v>3420000</v>
      </c>
      <c r="I53" s="48"/>
      <c r="J53" s="26"/>
      <c r="K53" s="27"/>
      <c r="L53" s="26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>
      <c r="A54" s="71" t="s">
        <v>87</v>
      </c>
      <c r="B54" s="68" t="s">
        <v>88</v>
      </c>
      <c r="C54" s="9" t="s">
        <v>29</v>
      </c>
      <c r="D54" s="73">
        <v>1425</v>
      </c>
      <c r="E54" s="10">
        <v>3200</v>
      </c>
      <c r="F54" s="21">
        <f t="shared" si="16"/>
        <v>4560000</v>
      </c>
      <c r="G54" s="22"/>
      <c r="H54" s="23">
        <f t="shared" si="17"/>
        <v>4560000</v>
      </c>
      <c r="I54" s="48"/>
      <c r="J54" s="26"/>
      <c r="K54" s="27"/>
      <c r="L54" s="26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42.75">
      <c r="A55" s="71" t="s">
        <v>89</v>
      </c>
      <c r="B55" s="68" t="s">
        <v>90</v>
      </c>
      <c r="C55" s="9" t="s">
        <v>29</v>
      </c>
      <c r="D55" s="72">
        <v>95</v>
      </c>
      <c r="E55" s="10">
        <v>108900</v>
      </c>
      <c r="F55" s="21">
        <f t="shared" si="16"/>
        <v>10345500</v>
      </c>
      <c r="G55" s="22"/>
      <c r="H55" s="23">
        <f t="shared" si="17"/>
        <v>10345500</v>
      </c>
      <c r="I55" s="48"/>
      <c r="J55" s="26"/>
      <c r="K55" s="27"/>
      <c r="L55" s="26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28.5">
      <c r="A56" s="71" t="s">
        <v>91</v>
      </c>
      <c r="B56" s="68" t="s">
        <v>92</v>
      </c>
      <c r="C56" s="9" t="s">
        <v>93</v>
      </c>
      <c r="D56" s="72">
        <v>95</v>
      </c>
      <c r="E56" s="10">
        <v>100000</v>
      </c>
      <c r="F56" s="21">
        <f t="shared" si="16"/>
        <v>9500000</v>
      </c>
      <c r="G56" s="22"/>
      <c r="H56" s="23">
        <f t="shared" si="17"/>
        <v>9500000</v>
      </c>
      <c r="I56" s="48"/>
      <c r="J56" s="26"/>
      <c r="K56" s="27"/>
      <c r="L56" s="26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28.5">
      <c r="A57" s="71" t="s">
        <v>94</v>
      </c>
      <c r="B57" s="68" t="s">
        <v>95</v>
      </c>
      <c r="C57" s="9" t="s">
        <v>96</v>
      </c>
      <c r="D57" s="72">
        <v>3515</v>
      </c>
      <c r="E57" s="10">
        <v>41000</v>
      </c>
      <c r="F57" s="21">
        <f t="shared" si="16"/>
        <v>144115000</v>
      </c>
      <c r="G57" s="22"/>
      <c r="H57" s="23"/>
      <c r="I57" s="48">
        <f>+F57</f>
        <v>144115000</v>
      </c>
      <c r="J57" s="26"/>
      <c r="K57" s="27"/>
      <c r="L57" s="26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>
      <c r="A58" s="71"/>
      <c r="B58" s="97"/>
      <c r="C58" s="74"/>
      <c r="D58" s="9"/>
      <c r="E58" s="75"/>
      <c r="F58" s="23"/>
      <c r="G58" s="22"/>
      <c r="H58" s="23"/>
      <c r="I58" s="48"/>
      <c r="J58" s="26"/>
      <c r="K58" s="27"/>
      <c r="L58" s="26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">
      <c r="A59" s="148" t="s">
        <v>97</v>
      </c>
      <c r="B59" s="121"/>
      <c r="C59" s="121"/>
      <c r="D59" s="121"/>
      <c r="E59" s="108"/>
      <c r="F59" s="83">
        <f>SUM(F37:F58)</f>
        <v>683420500</v>
      </c>
      <c r="G59" s="45"/>
      <c r="H59" s="83">
        <f>SUM(H37:H58)</f>
        <v>539305500</v>
      </c>
      <c r="I59" s="76">
        <f>SUM(I47:I58)</f>
        <v>144115000</v>
      </c>
      <c r="J59" s="26"/>
      <c r="K59" s="27"/>
      <c r="L59" s="26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>
      <c r="A60" s="115"/>
      <c r="B60" s="100"/>
      <c r="C60" s="149"/>
      <c r="D60" s="150"/>
      <c r="E60" s="151"/>
      <c r="F60" s="26"/>
      <c r="G60" s="22"/>
      <c r="H60" s="26"/>
      <c r="I60" s="152"/>
      <c r="J60" s="26"/>
      <c r="K60" s="27"/>
      <c r="L60" s="26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">
      <c r="A61" s="148" t="s">
        <v>98</v>
      </c>
      <c r="B61" s="121"/>
      <c r="C61" s="121"/>
      <c r="D61" s="121"/>
      <c r="E61" s="108"/>
      <c r="F61" s="83">
        <f>+F18+F35+F59</f>
        <v>1150010500</v>
      </c>
      <c r="G61" s="153"/>
      <c r="H61" s="83">
        <f>+H18+H35+H59</f>
        <v>1005895500</v>
      </c>
      <c r="I61" s="76">
        <f>+I18+I35+I59</f>
        <v>144115000</v>
      </c>
      <c r="J61" s="26"/>
      <c r="K61" s="27"/>
      <c r="L61" s="26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>
      <c r="A62" s="77"/>
      <c r="B62" s="78"/>
      <c r="C62" s="79"/>
      <c r="D62" s="78"/>
      <c r="E62" s="80"/>
      <c r="F62" s="81"/>
      <c r="G62" s="78"/>
      <c r="H62" s="78"/>
      <c r="I62" s="82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>
      <c r="A63" s="27"/>
      <c r="B63" s="27"/>
      <c r="C63" s="124"/>
      <c r="D63" s="27"/>
      <c r="E63" s="125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>
      <c r="A64" s="116" t="s">
        <v>99</v>
      </c>
      <c r="B64" s="27"/>
      <c r="C64" s="124"/>
      <c r="D64" s="27"/>
      <c r="E64" s="125"/>
      <c r="F64" s="26" t="s">
        <v>100</v>
      </c>
      <c r="G64" s="27"/>
      <c r="H64" s="154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>
      <c r="A65" s="117" t="s">
        <v>101</v>
      </c>
      <c r="B65" s="27"/>
      <c r="C65" s="124"/>
      <c r="D65" s="27"/>
      <c r="E65" s="125"/>
      <c r="F65" s="26"/>
      <c r="G65" s="27"/>
      <c r="H65" s="26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>
      <c r="A66" s="116" t="s">
        <v>102</v>
      </c>
      <c r="B66" s="27"/>
      <c r="C66" s="124"/>
      <c r="D66" s="27"/>
      <c r="E66" s="125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>
      <c r="A67" s="27"/>
      <c r="B67" s="27"/>
      <c r="C67" s="124"/>
      <c r="D67" s="27"/>
      <c r="E67" s="125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>
      <c r="A68" s="27"/>
      <c r="B68" s="27"/>
      <c r="C68" s="124"/>
      <c r="D68" s="27"/>
      <c r="E68" s="125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>
      <c r="A69" s="27"/>
      <c r="B69" s="27"/>
      <c r="C69" s="124"/>
      <c r="D69" s="27"/>
      <c r="E69" s="125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>
      <c r="A70" s="27"/>
      <c r="B70" s="27"/>
      <c r="C70" s="124"/>
      <c r="D70" s="27"/>
      <c r="E70" s="125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>
      <c r="A71" s="27"/>
      <c r="B71" s="27"/>
      <c r="C71" s="124"/>
      <c r="D71" s="27"/>
      <c r="E71" s="125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>
      <c r="A72" s="27"/>
      <c r="B72" s="27"/>
      <c r="C72" s="124"/>
      <c r="D72" s="27"/>
      <c r="E72" s="125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>
      <c r="A73" s="27"/>
      <c r="B73" s="27"/>
      <c r="C73" s="124"/>
      <c r="D73" s="27"/>
      <c r="E73" s="125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>
      <c r="A74" s="27"/>
      <c r="B74" s="27"/>
      <c r="C74" s="124"/>
      <c r="D74" s="27"/>
      <c r="E74" s="125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>
      <c r="A75" s="27"/>
      <c r="B75" s="27"/>
      <c r="C75" s="124"/>
      <c r="D75" s="27"/>
      <c r="E75" s="125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>
      <c r="A76" s="27"/>
      <c r="B76" s="27"/>
      <c r="C76" s="124"/>
      <c r="D76" s="27"/>
      <c r="E76" s="125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>
      <c r="A77" s="27"/>
      <c r="B77" s="27"/>
      <c r="C77" s="124"/>
      <c r="D77" s="27"/>
      <c r="E77" s="125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>
      <c r="A78" s="27"/>
      <c r="B78" s="27"/>
      <c r="C78" s="124"/>
      <c r="D78" s="27"/>
      <c r="E78" s="125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>
      <c r="A79" s="27"/>
      <c r="B79" s="27"/>
      <c r="C79" s="124"/>
      <c r="D79" s="27"/>
      <c r="E79" s="125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>
      <c r="A80" s="27"/>
      <c r="B80" s="27"/>
      <c r="C80" s="124"/>
      <c r="D80" s="27"/>
      <c r="E80" s="125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>
      <c r="A81" s="27"/>
      <c r="B81" s="27"/>
      <c r="C81" s="124"/>
      <c r="D81" s="27"/>
      <c r="E81" s="125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>
      <c r="A82" s="27"/>
      <c r="B82" s="27"/>
      <c r="C82" s="124"/>
      <c r="D82" s="27"/>
      <c r="E82" s="125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>
      <c r="A83" s="27"/>
      <c r="B83" s="27"/>
      <c r="C83" s="124"/>
      <c r="D83" s="27"/>
      <c r="E83" s="125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>
      <c r="A84" s="27"/>
      <c r="B84" s="27"/>
      <c r="C84" s="124"/>
      <c r="D84" s="27"/>
      <c r="E84" s="125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>
      <c r="A85" s="27"/>
      <c r="B85" s="27"/>
      <c r="C85" s="124"/>
      <c r="D85" s="27"/>
      <c r="E85" s="125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>
      <c r="A86" s="27"/>
      <c r="B86" s="27"/>
      <c r="C86" s="124"/>
      <c r="D86" s="27"/>
      <c r="E86" s="125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>
      <c r="A87" s="27"/>
      <c r="B87" s="27"/>
      <c r="C87" s="124"/>
      <c r="D87" s="27"/>
      <c r="E87" s="125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>
      <c r="A88" s="27"/>
      <c r="B88" s="27"/>
      <c r="C88" s="124"/>
      <c r="D88" s="27"/>
      <c r="E88" s="125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>
      <c r="A89" s="27"/>
      <c r="B89" s="27"/>
      <c r="C89" s="124"/>
      <c r="D89" s="27"/>
      <c r="E89" s="125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>
      <c r="A90" s="27"/>
      <c r="B90" s="27"/>
      <c r="C90" s="124"/>
      <c r="D90" s="27"/>
      <c r="E90" s="125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>
      <c r="A91" s="27"/>
      <c r="B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>
      <c r="A92" s="27"/>
      <c r="B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>
      <c r="A93" s="27"/>
      <c r="B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>
      <c r="A94" s="27"/>
      <c r="B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>
      <c r="A95" s="27"/>
      <c r="B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>
      <c r="A96" s="27"/>
      <c r="B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>
      <c r="A97" s="27"/>
      <c r="B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>
      <c r="A98" s="27"/>
      <c r="B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>
      <c r="A99" s="27"/>
      <c r="B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>
      <c r="A100" s="27"/>
      <c r="B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>
      <c r="A101" s="27"/>
      <c r="B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</sheetData>
  <mergeCells count="18">
    <mergeCell ref="A59:E59"/>
    <mergeCell ref="A60:B60"/>
    <mergeCell ref="A61:E61"/>
    <mergeCell ref="J8:T8"/>
    <mergeCell ref="U8:AC8"/>
    <mergeCell ref="A36:I36"/>
    <mergeCell ref="A35:E35"/>
    <mergeCell ref="C1:H1"/>
    <mergeCell ref="C2:H2"/>
    <mergeCell ref="A18:E18"/>
    <mergeCell ref="A4:B4"/>
    <mergeCell ref="C4:I4"/>
    <mergeCell ref="A1:B2"/>
    <mergeCell ref="I1:I2"/>
    <mergeCell ref="A19:I19"/>
    <mergeCell ref="A6:B6"/>
    <mergeCell ref="A7:I7"/>
    <mergeCell ref="A8:I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37:D38 D40:D4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2021-08-31T12:06:53Z</dcterms:modified>
  <cp:category/>
  <cp:contentStatus/>
</cp:coreProperties>
</file>