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4"/>
  <workbookPr/>
  <mc:AlternateContent xmlns:mc="http://schemas.openxmlformats.org/markup-compatibility/2006">
    <mc:Choice Requires="x15">
      <x15ac:absPath xmlns:x15ac="http://schemas.microsoft.com/office/spreadsheetml/2010/11/ac" url="C:\Users\Usuario\Desktop\ART21\Estruc\FCP2303deadline\SierraN\cacao_PuebloBello\"/>
    </mc:Choice>
  </mc:AlternateContent>
  <xr:revisionPtr revIDLastSave="14" documentId="13_ncr:1_{DDE23980-67E4-45AA-9D33-98AF7DD70404}" xr6:coauthVersionLast="47" xr6:coauthVersionMax="47" xr10:uidLastSave="{8B33EFA9-317B-4290-842E-88AD48FF8187}"/>
  <bookViews>
    <workbookView xWindow="10200" yWindow="360" windowWidth="9990" windowHeight="10470" xr2:uid="{00000000-000D-0000-FFFF-FFFF00000000}"/>
  </bookViews>
  <sheets>
    <sheet name="Presupuesto" sheetId="1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F64" i="1"/>
  <c r="F63" i="1"/>
  <c r="I61" i="1"/>
  <c r="F60" i="1"/>
  <c r="H60" i="1" s="1"/>
  <c r="H59" i="1"/>
  <c r="F59" i="1"/>
  <c r="H58" i="1"/>
  <c r="F58" i="1"/>
  <c r="F57" i="1"/>
  <c r="F56" i="1"/>
  <c r="F55" i="1"/>
  <c r="H55" i="1" s="1"/>
  <c r="F54" i="1"/>
  <c r="H54" i="1" s="1"/>
  <c r="F53" i="1"/>
  <c r="H53" i="1" s="1"/>
  <c r="I51" i="1"/>
  <c r="H50" i="1"/>
  <c r="F50" i="1"/>
  <c r="H43" i="1"/>
  <c r="F43" i="1"/>
  <c r="H33" i="1"/>
  <c r="F33" i="1"/>
  <c r="H24" i="1"/>
  <c r="F24" i="1"/>
  <c r="H14" i="1"/>
  <c r="F14" i="1"/>
  <c r="F9" i="1"/>
  <c r="I67" i="1" l="1"/>
  <c r="H61" i="1"/>
  <c r="F65" i="1"/>
  <c r="H67" i="1"/>
  <c r="F67" i="1" s="1"/>
  <c r="F51" i="1"/>
  <c r="H51" i="1"/>
  <c r="F61" i="1"/>
</calcChain>
</file>

<file path=xl/sharedStrings.xml><?xml version="1.0" encoding="utf-8"?>
<sst xmlns="http://schemas.openxmlformats.org/spreadsheetml/2006/main" count="135" uniqueCount="96">
  <si>
    <t>PRESUPUESTO DEL PROYECTO</t>
  </si>
  <si>
    <t>AGENCIA DE RENOVACION DEL TERRITORIO - ART</t>
  </si>
  <si>
    <t>NOMBRE DEL PROYECTO</t>
  </si>
  <si>
    <t>Fortalecimiento de las prácticas de producción y beneficio de cacao, mediante programa de extensión y transferencia de tecnología, en pequeños productores del municipio de pueblo bello, cesar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</si>
  <si>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</si>
  <si>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</si>
  <si>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</si>
  <si>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</si>
  <si>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</si>
  <si>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</si>
  <si>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</si>
  <si>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 xml:space="preserve">COMPONENTE 1.  Activos productivos y mano de obra </t>
  </si>
  <si>
    <t xml:space="preserve">Actividad 1.1.  mano de obra de los participantes 
Actividad 1.2. Materiales, equipos e insumos </t>
  </si>
  <si>
    <t>a</t>
  </si>
  <si>
    <t>Mano de obra</t>
  </si>
  <si>
    <t>Jornales</t>
  </si>
  <si>
    <t>b</t>
  </si>
  <si>
    <t xml:space="preserve"> Análisis de suelos caracterización básica Q01 IGAC</t>
  </si>
  <si>
    <t xml:space="preserve"> Unidad </t>
  </si>
  <si>
    <t>c</t>
  </si>
  <si>
    <t>Análisis de Cadmio disponible Q71 IGAC</t>
  </si>
  <si>
    <t>Unidad</t>
  </si>
  <si>
    <t>d</t>
  </si>
  <si>
    <t xml:space="preserve">Análisis completo de agua para riego </t>
  </si>
  <si>
    <t>e</t>
  </si>
  <si>
    <t>Transporte de muestras</t>
  </si>
  <si>
    <t>Subtotal insumos analisis</t>
  </si>
  <si>
    <t>Insumos para productores de la organización APROFRUVER</t>
  </si>
  <si>
    <t xml:space="preserve"> Correctivos para el suelo (Cal agrícola) </t>
  </si>
  <si>
    <t xml:space="preserve"> Litros </t>
  </si>
  <si>
    <t xml:space="preserve"> Urea  </t>
  </si>
  <si>
    <t xml:space="preserve"> Bulto (50 Kg) </t>
  </si>
  <si>
    <t xml:space="preserve"> Fertilizante completo TRIPLE 15</t>
  </si>
  <si>
    <t>Fertilizante foliar completo</t>
  </si>
  <si>
    <t>Litros</t>
  </si>
  <si>
    <t>Materia orgánica</t>
  </si>
  <si>
    <t>Bulto x 50 kg</t>
  </si>
  <si>
    <t>f</t>
  </si>
  <si>
    <t xml:space="preserve"> Fungicidas </t>
  </si>
  <si>
    <t xml:space="preserve"> Litro</t>
  </si>
  <si>
    <t>g</t>
  </si>
  <si>
    <t xml:space="preserve"> Insecticidas </t>
  </si>
  <si>
    <t>h</t>
  </si>
  <si>
    <t xml:space="preserve"> Herbicidas </t>
  </si>
  <si>
    <t>Subtotal insumos APROFRUVER</t>
  </si>
  <si>
    <t>Herramientas para producción a ser entregadas por el proyecto para 86 productores (ACAPAPB-TAYRONACA)</t>
  </si>
  <si>
    <t>Tijera poda mediana (telescopio)</t>
  </si>
  <si>
    <t>Tijera poda con extensor</t>
  </si>
  <si>
    <t>Tijera de poda pequeña profesional</t>
  </si>
  <si>
    <t>Serrucho curvo podador</t>
  </si>
  <si>
    <t>Costo del sistema de distribución de agua al interior del predio (ACAPAPB-TAYRONACA)</t>
  </si>
  <si>
    <t>Materiales (interno más $300mil manguera conducción)</t>
  </si>
  <si>
    <t>Hectárea</t>
  </si>
  <si>
    <t>Mano de obra especializada</t>
  </si>
  <si>
    <t>Subtotal  equipos y herramientas (ACAPAPB-TAYRONACA)</t>
  </si>
  <si>
    <t>Equipamiento para productores de la organización APROFFRUVER</t>
  </si>
  <si>
    <t>Cajones y caseta de fermentación</t>
  </si>
  <si>
    <t xml:space="preserve">Secador de túnel </t>
  </si>
  <si>
    <t>Paleta revolvedora</t>
  </si>
  <si>
    <t>Paleta de volteo</t>
  </si>
  <si>
    <t>Rastrillo revolvedor PVC</t>
  </si>
  <si>
    <t>Termómetro de punzón</t>
  </si>
  <si>
    <t>Zaranda de clasificación</t>
  </si>
  <si>
    <t>Tratamiento de lixiviados</t>
  </si>
  <si>
    <t>Subtotal equipamiento APROFFRUVER</t>
  </si>
  <si>
    <t>Equipos e implementos para poscosecha y beneficio para productores de las organizaciones ACAPAPB y TAYRONACA</t>
  </si>
  <si>
    <t>Secador</t>
  </si>
  <si>
    <t>Balanza de precisión</t>
  </si>
  <si>
    <t>Medidor de humedad</t>
  </si>
  <si>
    <t>Filtros para agua</t>
  </si>
  <si>
    <t>Incubadora para manejo de microorganismos</t>
  </si>
  <si>
    <t>Subtotal Equipos e implementos ACAPAPB y TAYRONACA</t>
  </si>
  <si>
    <t>SUBTOTAL COMPONENTE 1</t>
  </si>
  <si>
    <t>COMPONENTE 2.  Extension agropecuaria y fortalecimiento de las capacidades asociativas y de las organizaciones</t>
  </si>
  <si>
    <t xml:space="preserve">Director de proyecto </t>
  </si>
  <si>
    <t xml:space="preserve">mes </t>
  </si>
  <si>
    <t>Tecnólogos*2</t>
  </si>
  <si>
    <t>Asesor socioempresarial</t>
  </si>
  <si>
    <t>Sesiones formación técnica (refrigerios)</t>
  </si>
  <si>
    <t>unidad</t>
  </si>
  <si>
    <t>Sesiones formación técnica (materiales)</t>
  </si>
  <si>
    <t xml:space="preserve">global </t>
  </si>
  <si>
    <t xml:space="preserve">Sesiones de fortalecimiento capacidades asociativas (1) Refrigerios </t>
  </si>
  <si>
    <t xml:space="preserve">Sesiones de fortalecimiento capacidades asociativas (1) materiales </t>
  </si>
  <si>
    <t>2.7</t>
  </si>
  <si>
    <t>SUBTOTAL COMPONENTE. 2</t>
  </si>
  <si>
    <t>COMPONENTE 3. gastos  operativo del proyecto</t>
  </si>
  <si>
    <t>Transporte  materiales, insumos y herramientas</t>
  </si>
  <si>
    <t>Viaje</t>
  </si>
  <si>
    <t>Transporte cosecha</t>
  </si>
  <si>
    <t>Viaje x cosecha</t>
  </si>
  <si>
    <t>SUBTOTAL COMPONENTE 2</t>
  </si>
  <si>
    <t>TOTAL PRESUPUESTO INVERSIÓN DIRECTA</t>
  </si>
  <si>
    <t>Nota</t>
  </si>
  <si>
    <t>El presupuesto corresponde al valor del proyecto estructurado.</t>
  </si>
  <si>
    <t>La ART financiará el valor del costo directo ajustado con el IPC 2020 (1.61%) y el costo de implementación fue recalculado de manera global para los 11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</si>
</sst>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_);[Red]\(&quot;$&quot;\ #,##0\)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</numFmts>
  <fonts count="8">
    <font>
      <sz val="11"/>
      <color rgb="FF000000"/>
      <name val="Calibri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3" fillId="2" borderId="16" xfId="0" applyFont="1" applyFill="1" applyBorder="1" applyAlignment="1">
      <alignment horizontal="center" vertical="center"/>
    </xf>
    <xf numFmtId="0" fontId="3" fillId="0" borderId="0" xfId="0" applyFont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horizontal="left"/>
    </xf>
    <xf numFmtId="165" fontId="3" fillId="2" borderId="16" xfId="0" applyNumberFormat="1" applyFont="1" applyFill="1" applyBorder="1"/>
    <xf numFmtId="166" fontId="3" fillId="2" borderId="16" xfId="0" applyNumberFormat="1" applyFont="1" applyFill="1" applyBorder="1"/>
    <xf numFmtId="0" fontId="3" fillId="2" borderId="27" xfId="0" applyFont="1" applyFill="1" applyBorder="1"/>
    <xf numFmtId="0" fontId="3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/>
    </xf>
    <xf numFmtId="165" fontId="5" fillId="2" borderId="16" xfId="0" applyNumberFormat="1" applyFont="1" applyFill="1" applyBorder="1" applyAlignment="1">
      <alignment vertical="center"/>
    </xf>
    <xf numFmtId="166" fontId="5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/>
    </xf>
    <xf numFmtId="165" fontId="4" fillId="3" borderId="12" xfId="0" applyNumberFormat="1" applyFont="1" applyFill="1" applyBorder="1" applyAlignment="1">
      <alignment horizontal="center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wrapText="1"/>
    </xf>
    <xf numFmtId="0" fontId="2" fillId="2" borderId="24" xfId="0" applyFont="1" applyFill="1" applyBorder="1" applyAlignment="1">
      <alignment horizontal="left" wrapText="1"/>
    </xf>
    <xf numFmtId="3" fontId="2" fillId="2" borderId="24" xfId="0" applyNumberFormat="1" applyFont="1" applyFill="1" applyBorder="1" applyAlignment="1">
      <alignment horizontal="center" wrapText="1"/>
    </xf>
    <xf numFmtId="166" fontId="3" fillId="2" borderId="16" xfId="0" applyNumberFormat="1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15" xfId="0" applyFont="1" applyFill="1" applyBorder="1" applyAlignment="1">
      <alignment horizontal="left" wrapText="1"/>
    </xf>
    <xf numFmtId="0" fontId="3" fillId="2" borderId="3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wrapText="1"/>
    </xf>
    <xf numFmtId="3" fontId="3" fillId="0" borderId="13" xfId="0" applyNumberFormat="1" applyFont="1" applyBorder="1" applyAlignment="1">
      <alignment horizontal="center" wrapText="1"/>
    </xf>
    <xf numFmtId="166" fontId="3" fillId="2" borderId="16" xfId="0" applyNumberFormat="1" applyFont="1" applyFill="1" applyBorder="1" applyAlignment="1">
      <alignment horizontal="right" wrapText="1"/>
    </xf>
    <xf numFmtId="166" fontId="3" fillId="2" borderId="18" xfId="0" applyNumberFormat="1" applyFont="1" applyFill="1" applyBorder="1" applyAlignment="1">
      <alignment horizontal="right" wrapText="1"/>
    </xf>
    <xf numFmtId="0" fontId="6" fillId="2" borderId="16" xfId="0" applyFont="1" applyFill="1" applyBorder="1" applyAlignment="1">
      <alignment wrapText="1"/>
    </xf>
    <xf numFmtId="3" fontId="3" fillId="2" borderId="13" xfId="0" applyNumberFormat="1" applyFont="1" applyFill="1" applyBorder="1" applyAlignment="1">
      <alignment horizontal="center" wrapText="1"/>
    </xf>
    <xf numFmtId="166" fontId="3" fillId="2" borderId="20" xfId="0" applyNumberFormat="1" applyFont="1" applyFill="1" applyBorder="1" applyAlignment="1">
      <alignment horizontal="right" wrapText="1"/>
    </xf>
    <xf numFmtId="164" fontId="3" fillId="0" borderId="33" xfId="0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horizontal="left" wrapText="1"/>
    </xf>
    <xf numFmtId="3" fontId="3" fillId="0" borderId="24" xfId="0" applyNumberFormat="1" applyFont="1" applyBorder="1" applyAlignment="1">
      <alignment horizontal="center" wrapText="1"/>
    </xf>
    <xf numFmtId="0" fontId="3" fillId="2" borderId="19" xfId="0" applyFont="1" applyFill="1" applyBorder="1" applyAlignment="1">
      <alignment horizontal="left" wrapText="1"/>
    </xf>
    <xf numFmtId="166" fontId="3" fillId="2" borderId="19" xfId="0" applyNumberFormat="1" applyFont="1" applyFill="1" applyBorder="1" applyAlignment="1">
      <alignment horizontal="right" wrapText="1"/>
    </xf>
    <xf numFmtId="166" fontId="1" fillId="4" borderId="12" xfId="0" applyNumberFormat="1" applyFont="1" applyFill="1" applyBorder="1" applyAlignment="1">
      <alignment wrapText="1"/>
    </xf>
    <xf numFmtId="166" fontId="1" fillId="4" borderId="14" xfId="0" applyNumberFormat="1" applyFont="1" applyFill="1" applyBorder="1" applyAlignment="1">
      <alignment wrapText="1"/>
    </xf>
    <xf numFmtId="0" fontId="3" fillId="2" borderId="22" xfId="0" applyFont="1" applyFill="1" applyBorder="1" applyAlignment="1">
      <alignment wrapText="1"/>
    </xf>
    <xf numFmtId="0" fontId="2" fillId="0" borderId="16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3" fontId="2" fillId="0" borderId="24" xfId="0" applyNumberFormat="1" applyFont="1" applyBorder="1" applyAlignment="1">
      <alignment horizontal="center" wrapText="1"/>
    </xf>
    <xf numFmtId="0" fontId="3" fillId="2" borderId="28" xfId="0" applyFont="1" applyFill="1" applyBorder="1" applyAlignment="1">
      <alignment wrapText="1"/>
    </xf>
    <xf numFmtId="0" fontId="2" fillId="0" borderId="8" xfId="0" applyFont="1" applyBorder="1" applyAlignment="1">
      <alignment horizontal="left" wrapText="1"/>
    </xf>
    <xf numFmtId="3" fontId="2" fillId="0" borderId="19" xfId="0" applyNumberFormat="1" applyFont="1" applyBorder="1" applyAlignment="1">
      <alignment horizontal="center" wrapText="1"/>
    </xf>
    <xf numFmtId="166" fontId="3" fillId="2" borderId="12" xfId="0" applyNumberFormat="1" applyFont="1" applyFill="1" applyBorder="1" applyAlignment="1">
      <alignment horizontal="center" wrapText="1"/>
    </xf>
    <xf numFmtId="167" fontId="3" fillId="2" borderId="16" xfId="0" applyNumberFormat="1" applyFont="1" applyFill="1" applyBorder="1" applyAlignment="1">
      <alignment wrapText="1"/>
    </xf>
    <xf numFmtId="3" fontId="2" fillId="0" borderId="29" xfId="0" applyNumberFormat="1" applyFont="1" applyBorder="1" applyAlignment="1">
      <alignment horizontal="center" wrapText="1"/>
    </xf>
    <xf numFmtId="166" fontId="3" fillId="2" borderId="19" xfId="0" applyNumberFormat="1" applyFont="1" applyFill="1" applyBorder="1" applyAlignment="1">
      <alignment horizontal="center" wrapText="1"/>
    </xf>
    <xf numFmtId="0" fontId="3" fillId="2" borderId="25" xfId="0" applyFont="1" applyFill="1" applyBorder="1" applyAlignment="1">
      <alignment wrapText="1"/>
    </xf>
    <xf numFmtId="0" fontId="2" fillId="0" borderId="19" xfId="0" applyFont="1" applyBorder="1" applyAlignment="1">
      <alignment horizontal="left" wrapText="1"/>
    </xf>
    <xf numFmtId="166" fontId="3" fillId="2" borderId="20" xfId="0" applyNumberFormat="1" applyFont="1" applyFill="1" applyBorder="1" applyAlignment="1">
      <alignment wrapText="1"/>
    </xf>
    <xf numFmtId="164" fontId="3" fillId="8" borderId="33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165" fontId="6" fillId="2" borderId="19" xfId="0" applyNumberFormat="1" applyFont="1" applyFill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166" fontId="2" fillId="2" borderId="33" xfId="0" applyNumberFormat="1" applyFont="1" applyFill="1" applyBorder="1" applyAlignment="1">
      <alignment wrapText="1"/>
    </xf>
    <xf numFmtId="166" fontId="3" fillId="0" borderId="44" xfId="0" applyNumberFormat="1" applyFont="1" applyBorder="1" applyAlignment="1">
      <alignment horizontal="right" wrapText="1"/>
    </xf>
    <xf numFmtId="166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6" fontId="3" fillId="0" borderId="39" xfId="0" applyNumberFormat="1" applyFont="1" applyBorder="1" applyAlignment="1">
      <alignment horizontal="right" wrapText="1"/>
    </xf>
    <xf numFmtId="166" fontId="3" fillId="2" borderId="24" xfId="0" applyNumberFormat="1" applyFont="1" applyFill="1" applyBorder="1" applyAlignment="1">
      <alignment horizontal="right" wrapText="1"/>
    </xf>
    <xf numFmtId="168" fontId="1" fillId="4" borderId="19" xfId="0" applyNumberFormat="1" applyFont="1" applyFill="1" applyBorder="1"/>
    <xf numFmtId="166" fontId="3" fillId="2" borderId="19" xfId="0" applyNumberFormat="1" applyFont="1" applyFill="1" applyBorder="1"/>
    <xf numFmtId="166" fontId="1" fillId="4" borderId="20" xfId="0" applyNumberFormat="1" applyFont="1" applyFill="1" applyBorder="1"/>
    <xf numFmtId="0" fontId="6" fillId="2" borderId="16" xfId="0" applyFont="1" applyFill="1" applyBorder="1" applyAlignment="1">
      <alignment horizontal="left"/>
    </xf>
    <xf numFmtId="166" fontId="6" fillId="2" borderId="16" xfId="0" applyNumberFormat="1" applyFont="1" applyFill="1" applyBorder="1" applyAlignment="1">
      <alignment horizontal="center"/>
    </xf>
    <xf numFmtId="165" fontId="3" fillId="2" borderId="16" xfId="0" applyNumberFormat="1" applyFont="1" applyFill="1" applyBorder="1" applyAlignment="1">
      <alignment horizontal="center"/>
    </xf>
    <xf numFmtId="168" fontId="3" fillId="2" borderId="16" xfId="0" applyNumberFormat="1" applyFont="1" applyFill="1" applyBorder="1"/>
    <xf numFmtId="166" fontId="3" fillId="2" borderId="16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wrapText="1"/>
    </xf>
    <xf numFmtId="166" fontId="3" fillId="4" borderId="16" xfId="0" applyNumberFormat="1" applyFont="1" applyFill="1" applyBorder="1"/>
    <xf numFmtId="169" fontId="1" fillId="4" borderId="20" xfId="0" applyNumberFormat="1" applyFont="1" applyFill="1" applyBorder="1"/>
    <xf numFmtId="0" fontId="3" fillId="0" borderId="0" xfId="0" applyFont="1" applyAlignment="1">
      <alignment horizontal="left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3" fillId="2" borderId="33" xfId="0" applyFont="1" applyFill="1" applyBorder="1" applyAlignment="1">
      <alignment wrapText="1"/>
    </xf>
    <xf numFmtId="0" fontId="3" fillId="2" borderId="41" xfId="0" applyFont="1" applyFill="1" applyBorder="1" applyAlignment="1">
      <alignment wrapText="1"/>
    </xf>
    <xf numFmtId="0" fontId="3" fillId="0" borderId="41" xfId="0" applyFont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3" fillId="0" borderId="33" xfId="0" applyFont="1" applyBorder="1"/>
    <xf numFmtId="0" fontId="3" fillId="2" borderId="38" xfId="0" applyFont="1" applyFill="1" applyBorder="1" applyAlignment="1">
      <alignment wrapText="1"/>
    </xf>
    <xf numFmtId="0" fontId="7" fillId="0" borderId="33" xfId="0" applyFont="1" applyBorder="1" applyAlignment="1">
      <alignment horizontal="center" vertical="center"/>
    </xf>
    <xf numFmtId="38" fontId="2" fillId="0" borderId="33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wrapText="1"/>
    </xf>
    <xf numFmtId="0" fontId="1" fillId="5" borderId="28" xfId="0" applyFont="1" applyFill="1" applyBorder="1" applyAlignment="1">
      <alignment horizontal="left" wrapText="1"/>
    </xf>
    <xf numFmtId="0" fontId="1" fillId="4" borderId="28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left" vertical="center" wrapText="1"/>
    </xf>
    <xf numFmtId="0" fontId="1" fillId="6" borderId="28" xfId="0" applyFont="1" applyFill="1" applyBorder="1" applyAlignment="1">
      <alignment horizontal="left" vertical="center" wrapText="1"/>
    </xf>
    <xf numFmtId="165" fontId="2" fillId="2" borderId="24" xfId="0" applyNumberFormat="1" applyFont="1" applyFill="1" applyBorder="1" applyAlignment="1">
      <alignment wrapText="1"/>
    </xf>
    <xf numFmtId="166" fontId="2" fillId="2" borderId="24" xfId="0" applyNumberFormat="1" applyFont="1" applyFill="1" applyBorder="1" applyAlignment="1">
      <alignment wrapText="1"/>
    </xf>
    <xf numFmtId="166" fontId="2" fillId="2" borderId="16" xfId="0" applyNumberFormat="1" applyFont="1" applyFill="1" applyBorder="1" applyAlignment="1">
      <alignment wrapText="1"/>
    </xf>
    <xf numFmtId="166" fontId="2" fillId="2" borderId="13" xfId="0" applyNumberFormat="1" applyFont="1" applyFill="1" applyBorder="1" applyAlignment="1">
      <alignment wrapText="1"/>
    </xf>
    <xf numFmtId="166" fontId="2" fillId="2" borderId="18" xfId="0" applyNumberFormat="1" applyFont="1" applyFill="1" applyBorder="1" applyAlignment="1">
      <alignment wrapText="1"/>
    </xf>
    <xf numFmtId="164" fontId="2" fillId="0" borderId="32" xfId="0" applyNumberFormat="1" applyFont="1" applyBorder="1" applyAlignment="1">
      <alignment vertical="center"/>
    </xf>
    <xf numFmtId="164" fontId="2" fillId="0" borderId="33" xfId="0" applyNumberFormat="1" applyFont="1" applyBorder="1" applyAlignment="1">
      <alignment vertical="center"/>
    </xf>
    <xf numFmtId="166" fontId="2" fillId="2" borderId="9" xfId="0" applyNumberFormat="1" applyFont="1" applyFill="1" applyBorder="1" applyAlignment="1">
      <alignment wrapText="1"/>
    </xf>
    <xf numFmtId="164" fontId="2" fillId="0" borderId="35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166" fontId="2" fillId="2" borderId="39" xfId="0" applyNumberFormat="1" applyFont="1" applyFill="1" applyBorder="1" applyAlignment="1">
      <alignment wrapText="1"/>
    </xf>
    <xf numFmtId="164" fontId="5" fillId="0" borderId="33" xfId="0" applyNumberFormat="1" applyFont="1" applyBorder="1" applyAlignment="1">
      <alignment vertical="center"/>
    </xf>
    <xf numFmtId="164" fontId="5" fillId="8" borderId="33" xfId="0" applyNumberFormat="1" applyFont="1" applyFill="1" applyBorder="1" applyAlignment="1">
      <alignment vertical="center"/>
    </xf>
    <xf numFmtId="165" fontId="3" fillId="2" borderId="13" xfId="0" applyNumberFormat="1" applyFont="1" applyFill="1" applyBorder="1" applyAlignment="1">
      <alignment wrapText="1"/>
    </xf>
    <xf numFmtId="166" fontId="3" fillId="2" borderId="13" xfId="0" applyNumberFormat="1" applyFont="1" applyFill="1" applyBorder="1" applyAlignment="1">
      <alignment wrapText="1"/>
    </xf>
    <xf numFmtId="166" fontId="3" fillId="2" borderId="18" xfId="0" applyNumberFormat="1" applyFont="1" applyFill="1" applyBorder="1" applyAlignment="1">
      <alignment wrapText="1"/>
    </xf>
    <xf numFmtId="164" fontId="3" fillId="0" borderId="33" xfId="0" applyNumberFormat="1" applyFont="1" applyBorder="1" applyAlignment="1">
      <alignment vertical="center"/>
    </xf>
    <xf numFmtId="164" fontId="3" fillId="0" borderId="33" xfId="0" applyNumberFormat="1" applyFont="1" applyBorder="1" applyAlignment="1">
      <alignment vertical="center" wrapText="1"/>
    </xf>
    <xf numFmtId="166" fontId="3" fillId="2" borderId="33" xfId="0" applyNumberFormat="1" applyFont="1" applyFill="1" applyBorder="1" applyAlignment="1">
      <alignment wrapText="1"/>
    </xf>
    <xf numFmtId="166" fontId="3" fillId="2" borderId="9" xfId="0" applyNumberFormat="1" applyFont="1" applyFill="1" applyBorder="1" applyAlignment="1">
      <alignment wrapText="1"/>
    </xf>
    <xf numFmtId="164" fontId="1" fillId="0" borderId="33" xfId="0" applyNumberFormat="1" applyFont="1" applyBorder="1" applyAlignment="1">
      <alignment vertical="center" wrapText="1"/>
    </xf>
    <xf numFmtId="164" fontId="1" fillId="8" borderId="33" xfId="0" applyNumberFormat="1" applyFont="1" applyFill="1" applyBorder="1" applyAlignment="1">
      <alignment vertical="center" wrapText="1"/>
    </xf>
    <xf numFmtId="164" fontId="3" fillId="0" borderId="40" xfId="0" applyNumberFormat="1" applyFont="1" applyBorder="1" applyAlignment="1">
      <alignment vertical="center"/>
    </xf>
    <xf numFmtId="164" fontId="1" fillId="0" borderId="33" xfId="0" applyNumberFormat="1" applyFont="1" applyBorder="1" applyAlignment="1">
      <alignment vertical="center"/>
    </xf>
    <xf numFmtId="166" fontId="1" fillId="2" borderId="33" xfId="0" applyNumberFormat="1" applyFont="1" applyFill="1" applyBorder="1" applyAlignment="1">
      <alignment wrapText="1"/>
    </xf>
    <xf numFmtId="164" fontId="1" fillId="8" borderId="33" xfId="0" applyNumberFormat="1" applyFont="1" applyFill="1" applyBorder="1" applyAlignment="1">
      <alignment vertical="center"/>
    </xf>
    <xf numFmtId="165" fontId="3" fillId="2" borderId="30" xfId="0" applyNumberFormat="1" applyFont="1" applyFill="1" applyBorder="1" applyAlignment="1">
      <alignment wrapText="1"/>
    </xf>
    <xf numFmtId="166" fontId="3" fillId="2" borderId="42" xfId="0" applyNumberFormat="1" applyFont="1" applyFill="1" applyBorder="1" applyAlignment="1">
      <alignment wrapText="1"/>
    </xf>
    <xf numFmtId="164" fontId="3" fillId="0" borderId="43" xfId="0" applyNumberFormat="1" applyFont="1" applyBorder="1" applyAlignment="1">
      <alignment vertical="center"/>
    </xf>
    <xf numFmtId="164" fontId="3" fillId="0" borderId="38" xfId="0" applyNumberFormat="1" applyFont="1" applyBorder="1" applyAlignment="1">
      <alignment vertical="center"/>
    </xf>
    <xf numFmtId="166" fontId="3" fillId="2" borderId="38" xfId="0" applyNumberFormat="1" applyFont="1" applyFill="1" applyBorder="1" applyAlignment="1">
      <alignment wrapText="1"/>
    </xf>
    <xf numFmtId="166" fontId="3" fillId="2" borderId="39" xfId="0" applyNumberFormat="1" applyFont="1" applyFill="1" applyBorder="1" applyAlignment="1">
      <alignment wrapText="1"/>
    </xf>
    <xf numFmtId="165" fontId="3" fillId="2" borderId="24" xfId="0" applyNumberFormat="1" applyFont="1" applyFill="1" applyBorder="1" applyAlignment="1">
      <alignment wrapText="1"/>
    </xf>
    <xf numFmtId="166" fontId="1" fillId="2" borderId="24" xfId="0" applyNumberFormat="1" applyFont="1" applyFill="1" applyBorder="1" applyAlignment="1">
      <alignment wrapText="1"/>
    </xf>
    <xf numFmtId="166" fontId="1" fillId="2" borderId="16" xfId="0" applyNumberFormat="1" applyFont="1" applyFill="1" applyBorder="1" applyAlignment="1">
      <alignment wrapText="1"/>
    </xf>
    <xf numFmtId="166" fontId="1" fillId="7" borderId="24" xfId="0" applyNumberFormat="1" applyFont="1" applyFill="1" applyBorder="1" applyAlignment="1">
      <alignment wrapText="1"/>
    </xf>
    <xf numFmtId="165" fontId="2" fillId="0" borderId="24" xfId="0" applyNumberFormat="1" applyFont="1" applyBorder="1" applyAlignment="1">
      <alignment horizontal="right" wrapText="1"/>
    </xf>
    <xf numFmtId="165" fontId="2" fillId="0" borderId="19" xfId="0" applyNumberFormat="1" applyFont="1" applyBorder="1" applyAlignment="1">
      <alignment horizontal="right" wrapText="1"/>
    </xf>
    <xf numFmtId="166" fontId="3" fillId="2" borderId="12" xfId="0" applyNumberFormat="1" applyFont="1" applyFill="1" applyBorder="1" applyAlignment="1">
      <alignment horizontal="right" wrapText="1"/>
    </xf>
    <xf numFmtId="166" fontId="3" fillId="2" borderId="14" xfId="0" applyNumberFormat="1" applyFont="1" applyFill="1" applyBorder="1" applyAlignment="1">
      <alignment horizontal="right" wrapText="1"/>
    </xf>
    <xf numFmtId="165" fontId="2" fillId="0" borderId="12" xfId="0" applyNumberFormat="1" applyFont="1" applyBorder="1" applyAlignment="1">
      <alignment horizontal="right" wrapText="1"/>
    </xf>
    <xf numFmtId="166" fontId="3" fillId="7" borderId="19" xfId="0" applyNumberFormat="1" applyFont="1" applyFill="1" applyBorder="1" applyAlignment="1">
      <alignment horizontal="right" wrapText="1"/>
    </xf>
    <xf numFmtId="166" fontId="3" fillId="7" borderId="8" xfId="0" applyNumberFormat="1" applyFont="1" applyFill="1" applyBorder="1" applyAlignment="1">
      <alignment horizontal="right" wrapText="1"/>
    </xf>
    <xf numFmtId="164" fontId="7" fillId="0" borderId="33" xfId="0" applyNumberFormat="1" applyFont="1" applyBorder="1" applyAlignment="1">
      <alignment vertical="center"/>
    </xf>
    <xf numFmtId="166" fontId="2" fillId="0" borderId="33" xfId="0" applyNumberFormat="1" applyFont="1" applyBorder="1" applyAlignment="1">
      <alignment wrapText="1"/>
    </xf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17" xfId="0" applyFont="1" applyBorder="1" applyAlignment="1"/>
    <xf numFmtId="0" fontId="2" fillId="0" borderId="7" xfId="0" applyFont="1" applyBorder="1" applyAlignment="1"/>
    <xf numFmtId="0" fontId="2" fillId="0" borderId="26" xfId="0" applyFont="1" applyBorder="1" applyAlignment="1"/>
    <xf numFmtId="0" fontId="2" fillId="0" borderId="8" xfId="0" applyFont="1" applyBorder="1" applyAlignment="1"/>
    <xf numFmtId="0" fontId="2" fillId="0" borderId="18" xfId="0" applyFont="1" applyBorder="1" applyAlignment="1"/>
    <xf numFmtId="0" fontId="2" fillId="0" borderId="23" xfId="0" applyFont="1" applyBorder="1" applyAlignment="1"/>
    <xf numFmtId="0" fontId="2" fillId="0" borderId="9" xfId="0" applyFont="1" applyBorder="1" applyAlignment="1"/>
    <xf numFmtId="0" fontId="2" fillId="0" borderId="11" xfId="0" applyFont="1" applyBorder="1" applyAlignment="1"/>
    <xf numFmtId="0" fontId="2" fillId="0" borderId="16" xfId="0" applyFont="1" applyBorder="1" applyAlignment="1"/>
    <xf numFmtId="0" fontId="2" fillId="0" borderId="27" xfId="0" applyFont="1" applyBorder="1" applyAlignment="1"/>
    <xf numFmtId="0" fontId="2" fillId="0" borderId="2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1285875</xdr:colOff>
      <xdr:row>0</xdr:row>
      <xdr:rowOff>276225</xdr:rowOff>
    </xdr:from>
    <xdr:ext cx="0" cy="209550"/>
    <xdr:pic>
      <xdr:nvPicPr>
        <xdr:cNvPr id="5" name="image1.png">
          <a:extLst>
            <a:ext uri="{FF2B5EF4-FFF2-40B4-BE49-F238E27FC236}">
              <a16:creationId xmlns:a16="http://schemas.microsoft.com/office/drawing/2014/main" id="{4A2EEAE1-D634-420B-8218-A793315364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91775" y="276225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FF24FD79-6B17-4144-887A-852BAAFB400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44025" y="114300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7" name="image3.png">
          <a:extLst>
            <a:ext uri="{FF2B5EF4-FFF2-40B4-BE49-F238E27FC236}">
              <a16:creationId xmlns:a16="http://schemas.microsoft.com/office/drawing/2014/main" id="{C64865CE-519B-4748-8B93-DA695AA4A717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tabSelected="1" topLeftCell="A63" zoomScale="50" zoomScaleNormal="50" workbookViewId="0">
      <selection activeCell="A72" sqref="A72"/>
    </sheetView>
  </sheetViews>
  <sheetFormatPr defaultColWidth="14.42578125" defaultRowHeight="15" customHeight="1"/>
  <cols>
    <col min="1" max="1" width="3.42578125" style="2" customWidth="1"/>
    <col min="2" max="2" width="50.42578125" style="2" customWidth="1"/>
    <col min="3" max="3" width="18" style="85" customWidth="1"/>
    <col min="4" max="4" width="11.42578125" style="2" customWidth="1"/>
    <col min="5" max="5" width="25.140625" style="2" bestFit="1" customWidth="1"/>
    <col min="6" max="6" width="22.28515625" style="2" customWidth="1"/>
    <col min="7" max="7" width="1.7109375" style="2" customWidth="1"/>
    <col min="8" max="8" width="23.28515625" style="2" bestFit="1" customWidth="1"/>
    <col min="9" max="9" width="24.140625" style="2" bestFit="1" customWidth="1"/>
    <col min="10" max="10" width="15.85546875" style="2" customWidth="1"/>
    <col min="11" max="11" width="2.42578125" style="2" customWidth="1"/>
    <col min="12" max="12" width="16.7109375" style="2" customWidth="1"/>
    <col min="13" max="29" width="11.42578125" style="2" customWidth="1"/>
    <col min="30" max="16384" width="14.42578125" style="2"/>
  </cols>
  <sheetData>
    <row r="1" spans="1:29" ht="23.25" customHeight="1">
      <c r="A1" s="125"/>
      <c r="B1" s="176"/>
      <c r="C1" s="121" t="s">
        <v>0</v>
      </c>
      <c r="D1" s="177"/>
      <c r="E1" s="177"/>
      <c r="F1" s="177"/>
      <c r="G1" s="177"/>
      <c r="H1" s="178"/>
      <c r="I1" s="12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3.25" customHeight="1">
      <c r="A2" s="179"/>
      <c r="B2" s="180"/>
      <c r="C2" s="122" t="s">
        <v>1</v>
      </c>
      <c r="D2" s="181"/>
      <c r="E2" s="181"/>
      <c r="F2" s="181"/>
      <c r="G2" s="181"/>
      <c r="H2" s="182"/>
      <c r="I2" s="18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0.5" customHeight="1">
      <c r="A3" s="3"/>
      <c r="B3" s="4"/>
      <c r="C3" s="5"/>
      <c r="D3" s="4"/>
      <c r="E3" s="6"/>
      <c r="F3" s="7"/>
      <c r="G3" s="4"/>
      <c r="H3" s="4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57" customHeight="1">
      <c r="A4" s="123" t="s">
        <v>2</v>
      </c>
      <c r="B4" s="184"/>
      <c r="C4" s="124" t="s">
        <v>3</v>
      </c>
      <c r="D4" s="181"/>
      <c r="E4" s="181"/>
      <c r="F4" s="181"/>
      <c r="G4" s="181"/>
      <c r="H4" s="181"/>
      <c r="I4" s="185"/>
      <c r="J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24.75" customHeight="1">
      <c r="A5" s="10"/>
      <c r="B5" s="11"/>
      <c r="C5" s="12"/>
      <c r="D5" s="11"/>
      <c r="E5" s="13"/>
      <c r="F5" s="14"/>
      <c r="G5" s="4"/>
      <c r="H5" s="15"/>
      <c r="I5" s="16"/>
      <c r="J5" s="17"/>
      <c r="K5" s="1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39" customHeight="1">
      <c r="A6" s="127" t="s">
        <v>4</v>
      </c>
      <c r="B6" s="186"/>
      <c r="C6" s="19" t="s">
        <v>5</v>
      </c>
      <c r="D6" s="20" t="s">
        <v>6</v>
      </c>
      <c r="E6" s="21" t="s">
        <v>7</v>
      </c>
      <c r="F6" s="22" t="s">
        <v>8</v>
      </c>
      <c r="G6" s="23"/>
      <c r="H6" s="24" t="s">
        <v>9</v>
      </c>
      <c r="I6" s="25" t="s">
        <v>10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30" customHeight="1">
      <c r="A7" s="128" t="s">
        <v>11</v>
      </c>
      <c r="B7" s="181"/>
      <c r="C7" s="181"/>
      <c r="D7" s="181"/>
      <c r="E7" s="181"/>
      <c r="F7" s="181"/>
      <c r="G7" s="181"/>
      <c r="H7" s="181"/>
      <c r="I7" s="18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46.5" customHeight="1">
      <c r="A8" s="129" t="s">
        <v>12</v>
      </c>
      <c r="B8" s="181"/>
      <c r="C8" s="181"/>
      <c r="D8" s="181"/>
      <c r="E8" s="181"/>
      <c r="F8" s="181"/>
      <c r="G8" s="181"/>
      <c r="H8" s="181"/>
      <c r="I8" s="185"/>
      <c r="J8" s="119"/>
      <c r="K8" s="187"/>
      <c r="L8" s="187"/>
      <c r="M8" s="187"/>
      <c r="N8" s="187"/>
      <c r="O8" s="187"/>
      <c r="P8" s="187"/>
      <c r="Q8" s="187"/>
      <c r="R8" s="187"/>
      <c r="S8" s="187"/>
      <c r="T8" s="188"/>
      <c r="U8" s="120"/>
      <c r="V8" s="187"/>
      <c r="W8" s="187"/>
      <c r="X8" s="187"/>
      <c r="Y8" s="187"/>
      <c r="Z8" s="187"/>
      <c r="AA8" s="187"/>
      <c r="AB8" s="187"/>
      <c r="AC8" s="187"/>
    </row>
    <row r="9" spans="1:29" ht="14.25">
      <c r="A9" s="26" t="s">
        <v>13</v>
      </c>
      <c r="B9" s="27" t="s">
        <v>14</v>
      </c>
      <c r="C9" s="28" t="s">
        <v>15</v>
      </c>
      <c r="D9" s="29">
        <v>4462</v>
      </c>
      <c r="E9" s="130">
        <v>35000</v>
      </c>
      <c r="F9" s="131">
        <f>D9*E9</f>
        <v>156170000</v>
      </c>
      <c r="G9" s="132"/>
      <c r="H9" s="133"/>
      <c r="I9" s="134">
        <v>156170000</v>
      </c>
      <c r="J9" s="30"/>
      <c r="K9" s="31"/>
      <c r="L9" s="30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</row>
    <row r="10" spans="1:29" ht="14.25">
      <c r="A10" s="26" t="s">
        <v>16</v>
      </c>
      <c r="B10" s="86" t="s">
        <v>17</v>
      </c>
      <c r="C10" s="87" t="s">
        <v>18</v>
      </c>
      <c r="D10" s="88">
        <v>1</v>
      </c>
      <c r="E10" s="135">
        <v>88230</v>
      </c>
      <c r="F10" s="135">
        <v>8558310</v>
      </c>
      <c r="G10" s="132"/>
      <c r="H10" s="136">
        <v>8558310</v>
      </c>
      <c r="I10" s="137"/>
      <c r="J10" s="30"/>
      <c r="K10" s="31"/>
      <c r="L10" s="30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1:29" ht="14.25">
      <c r="A11" s="26" t="s">
        <v>19</v>
      </c>
      <c r="B11" s="89" t="s">
        <v>20</v>
      </c>
      <c r="C11" s="90" t="s">
        <v>21</v>
      </c>
      <c r="D11" s="91">
        <v>1</v>
      </c>
      <c r="E11" s="138">
        <v>39444</v>
      </c>
      <c r="F11" s="138">
        <v>3826068</v>
      </c>
      <c r="G11" s="132"/>
      <c r="H11" s="136">
        <v>3826068</v>
      </c>
      <c r="I11" s="137"/>
      <c r="J11" s="30"/>
      <c r="K11" s="31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</row>
    <row r="12" spans="1:29" ht="14.25">
      <c r="A12" s="26" t="s">
        <v>22</v>
      </c>
      <c r="B12" s="89" t="s">
        <v>23</v>
      </c>
      <c r="C12" s="90" t="s">
        <v>21</v>
      </c>
      <c r="D12" s="91">
        <v>1</v>
      </c>
      <c r="E12" s="138">
        <v>62280</v>
      </c>
      <c r="F12" s="138">
        <v>6041160</v>
      </c>
      <c r="G12" s="132"/>
      <c r="H12" s="136">
        <v>6041160</v>
      </c>
      <c r="I12" s="137"/>
      <c r="J12" s="30"/>
      <c r="K12" s="31"/>
      <c r="L12" s="30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</row>
    <row r="13" spans="1:29" ht="14.25">
      <c r="A13" s="32" t="s">
        <v>24</v>
      </c>
      <c r="B13" s="92" t="s">
        <v>25</v>
      </c>
      <c r="C13" s="93" t="s">
        <v>21</v>
      </c>
      <c r="D13" s="94">
        <v>1</v>
      </c>
      <c r="E13" s="139">
        <v>15000</v>
      </c>
      <c r="F13" s="139">
        <v>1455000</v>
      </c>
      <c r="G13" s="132"/>
      <c r="H13" s="140">
        <v>1455000</v>
      </c>
      <c r="I13" s="141"/>
      <c r="J13" s="30"/>
      <c r="K13" s="31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</row>
    <row r="14" spans="1:29">
      <c r="A14" s="33"/>
      <c r="B14" s="95" t="s">
        <v>26</v>
      </c>
      <c r="C14" s="96"/>
      <c r="D14" s="97"/>
      <c r="E14" s="136"/>
      <c r="F14" s="142">
        <f>SUM(F10:F13)</f>
        <v>19880538</v>
      </c>
      <c r="G14" s="68"/>
      <c r="H14" s="143">
        <f>SUM(H10:H13)</f>
        <v>19880538</v>
      </c>
      <c r="I14" s="68"/>
      <c r="J14" s="30"/>
      <c r="K14" s="31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ht="28.5">
      <c r="A15" s="26"/>
      <c r="B15" s="34" t="s">
        <v>27</v>
      </c>
      <c r="C15" s="35"/>
      <c r="D15" s="36"/>
      <c r="E15" s="144"/>
      <c r="F15" s="145"/>
      <c r="G15" s="30"/>
      <c r="H15" s="145"/>
      <c r="I15" s="146"/>
      <c r="J15" s="30"/>
      <c r="K15" s="31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</row>
    <row r="16" spans="1:29" ht="14.25">
      <c r="A16" s="26" t="s">
        <v>13</v>
      </c>
      <c r="B16" s="98" t="s">
        <v>28</v>
      </c>
      <c r="C16" s="99" t="s">
        <v>29</v>
      </c>
      <c r="D16" s="100">
        <v>6</v>
      </c>
      <c r="E16" s="147">
        <v>55000</v>
      </c>
      <c r="F16" s="148">
        <v>3657060</v>
      </c>
      <c r="G16" s="149"/>
      <c r="H16" s="148">
        <v>3657060</v>
      </c>
      <c r="I16" s="150"/>
      <c r="J16" s="30"/>
      <c r="K16" s="31"/>
      <c r="L16" s="30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</row>
    <row r="17" spans="1:29" ht="14.25">
      <c r="A17" s="26" t="s">
        <v>16</v>
      </c>
      <c r="B17" s="98" t="s">
        <v>30</v>
      </c>
      <c r="C17" s="99" t="s">
        <v>31</v>
      </c>
      <c r="D17" s="100">
        <v>3</v>
      </c>
      <c r="E17" s="147">
        <v>88500</v>
      </c>
      <c r="F17" s="148">
        <v>2920500</v>
      </c>
      <c r="G17" s="149"/>
      <c r="H17" s="148">
        <v>2920500</v>
      </c>
      <c r="I17" s="150"/>
      <c r="J17" s="30"/>
      <c r="K17" s="31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</row>
    <row r="18" spans="1:29" ht="14.25">
      <c r="A18" s="26" t="s">
        <v>19</v>
      </c>
      <c r="B18" s="98" t="s">
        <v>32</v>
      </c>
      <c r="C18" s="99" t="s">
        <v>31</v>
      </c>
      <c r="D18" s="100">
        <v>3</v>
      </c>
      <c r="E18" s="147">
        <v>116400</v>
      </c>
      <c r="F18" s="148">
        <v>3841200</v>
      </c>
      <c r="G18" s="149"/>
      <c r="H18" s="148">
        <v>3841200</v>
      </c>
      <c r="I18" s="150"/>
      <c r="J18" s="30"/>
      <c r="K18" s="31"/>
      <c r="L18" s="30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</row>
    <row r="19" spans="1:29" ht="14.25">
      <c r="A19" s="26" t="s">
        <v>22</v>
      </c>
      <c r="B19" s="98" t="s">
        <v>33</v>
      </c>
      <c r="C19" s="99" t="s">
        <v>34</v>
      </c>
      <c r="D19" s="100">
        <v>9</v>
      </c>
      <c r="E19" s="147">
        <v>80000</v>
      </c>
      <c r="F19" s="148">
        <v>7920000</v>
      </c>
      <c r="G19" s="149"/>
      <c r="H19" s="148">
        <v>7920000</v>
      </c>
      <c r="I19" s="150"/>
      <c r="J19" s="30"/>
      <c r="K19" s="39"/>
      <c r="L19" s="30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</row>
    <row r="20" spans="1:29" ht="14.25">
      <c r="A20" s="26" t="s">
        <v>24</v>
      </c>
      <c r="B20" s="98" t="s">
        <v>35</v>
      </c>
      <c r="C20" s="99" t="s">
        <v>36</v>
      </c>
      <c r="D20" s="100">
        <v>16</v>
      </c>
      <c r="E20" s="147">
        <v>40000</v>
      </c>
      <c r="F20" s="148">
        <v>1056000</v>
      </c>
      <c r="G20" s="149"/>
      <c r="H20" s="148">
        <v>1056000</v>
      </c>
      <c r="I20" s="150"/>
      <c r="J20" s="30"/>
      <c r="K20" s="31"/>
      <c r="L20" s="30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</row>
    <row r="21" spans="1:29" ht="14.25">
      <c r="A21" s="26" t="s">
        <v>37</v>
      </c>
      <c r="B21" s="98" t="s">
        <v>38</v>
      </c>
      <c r="C21" s="99" t="s">
        <v>39</v>
      </c>
      <c r="D21" s="100">
        <v>3</v>
      </c>
      <c r="E21" s="147">
        <v>32000</v>
      </c>
      <c r="F21" s="148">
        <v>792000</v>
      </c>
      <c r="G21" s="149"/>
      <c r="H21" s="148">
        <v>792000</v>
      </c>
      <c r="I21" s="150"/>
      <c r="J21" s="30"/>
      <c r="K21" s="31"/>
      <c r="L21" s="30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spans="1:29" ht="14.25">
      <c r="A22" s="26" t="s">
        <v>40</v>
      </c>
      <c r="B22" s="98" t="s">
        <v>41</v>
      </c>
      <c r="C22" s="99" t="s">
        <v>39</v>
      </c>
      <c r="D22" s="100">
        <v>2</v>
      </c>
      <c r="E22" s="147">
        <v>36000</v>
      </c>
      <c r="F22" s="148">
        <v>748000</v>
      </c>
      <c r="G22" s="149"/>
      <c r="H22" s="148">
        <v>748000</v>
      </c>
      <c r="I22" s="150"/>
      <c r="J22" s="30"/>
      <c r="K22" s="31"/>
      <c r="L22" s="30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</row>
    <row r="23" spans="1:29" ht="14.25">
      <c r="A23" s="26" t="s">
        <v>42</v>
      </c>
      <c r="B23" s="98" t="s">
        <v>43</v>
      </c>
      <c r="C23" s="99" t="s">
        <v>39</v>
      </c>
      <c r="D23" s="100">
        <v>2</v>
      </c>
      <c r="E23" s="147">
        <v>34000</v>
      </c>
      <c r="F23" s="148">
        <v>7040000</v>
      </c>
      <c r="G23" s="149"/>
      <c r="H23" s="148">
        <v>7040000</v>
      </c>
      <c r="I23" s="150"/>
      <c r="J23" s="30"/>
      <c r="K23" s="31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  <row r="24" spans="1:29">
      <c r="A24" s="26"/>
      <c r="B24" s="101" t="s">
        <v>44</v>
      </c>
      <c r="C24" s="99"/>
      <c r="D24" s="100"/>
      <c r="E24" s="147"/>
      <c r="F24" s="151">
        <f>SUM(F16:F23)</f>
        <v>27974760</v>
      </c>
      <c r="G24" s="149"/>
      <c r="H24" s="152">
        <f>SUM(H16:H23)</f>
        <v>27974760</v>
      </c>
      <c r="I24" s="150"/>
      <c r="J24" s="30"/>
      <c r="K24" s="31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1:29" ht="42.75">
      <c r="A25" s="26"/>
      <c r="B25" s="34" t="s">
        <v>45</v>
      </c>
      <c r="C25" s="35"/>
      <c r="D25" s="40"/>
      <c r="E25" s="144"/>
      <c r="F25" s="145"/>
      <c r="G25" s="30"/>
      <c r="H25" s="145"/>
      <c r="I25" s="62"/>
      <c r="J25" s="30"/>
      <c r="K25" s="31"/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</row>
    <row r="26" spans="1:29" ht="14.25">
      <c r="A26" s="26"/>
      <c r="B26" s="98" t="s">
        <v>46</v>
      </c>
      <c r="C26" s="99" t="s">
        <v>21</v>
      </c>
      <c r="D26" s="100">
        <v>1</v>
      </c>
      <c r="E26" s="147">
        <v>140000</v>
      </c>
      <c r="F26" s="147">
        <v>12040000</v>
      </c>
      <c r="G26" s="149"/>
      <c r="H26" s="147">
        <v>12040000</v>
      </c>
      <c r="I26" s="150"/>
      <c r="J26" s="30"/>
      <c r="K26" s="31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</row>
    <row r="27" spans="1:29" ht="14.25">
      <c r="A27" s="26"/>
      <c r="B27" s="98" t="s">
        <v>47</v>
      </c>
      <c r="C27" s="99" t="s">
        <v>21</v>
      </c>
      <c r="D27" s="100">
        <v>1</v>
      </c>
      <c r="E27" s="147">
        <v>275000</v>
      </c>
      <c r="F27" s="147">
        <v>23650000</v>
      </c>
      <c r="G27" s="149"/>
      <c r="H27" s="147">
        <v>23650000</v>
      </c>
      <c r="I27" s="150"/>
      <c r="J27" s="30"/>
      <c r="K27" s="31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</row>
    <row r="28" spans="1:29" ht="14.25">
      <c r="A28" s="26"/>
      <c r="B28" s="98" t="s">
        <v>48</v>
      </c>
      <c r="C28" s="99" t="s">
        <v>21</v>
      </c>
      <c r="D28" s="100">
        <v>1</v>
      </c>
      <c r="E28" s="147">
        <v>145000</v>
      </c>
      <c r="F28" s="147">
        <v>12470000</v>
      </c>
      <c r="G28" s="149"/>
      <c r="H28" s="147">
        <v>12470000</v>
      </c>
      <c r="I28" s="150"/>
      <c r="J28" s="30"/>
      <c r="K28" s="31"/>
      <c r="L28" s="30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</row>
    <row r="29" spans="1:29" ht="14.25">
      <c r="A29" s="26"/>
      <c r="B29" s="98" t="s">
        <v>49</v>
      </c>
      <c r="C29" s="99" t="s">
        <v>21</v>
      </c>
      <c r="D29" s="100">
        <v>1</v>
      </c>
      <c r="E29" s="147">
        <v>44900</v>
      </c>
      <c r="F29" s="147">
        <v>3861400</v>
      </c>
      <c r="G29" s="149"/>
      <c r="H29" s="147">
        <v>3861400</v>
      </c>
      <c r="I29" s="150"/>
      <c r="J29" s="30"/>
      <c r="K29" s="31"/>
      <c r="L29" s="30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</row>
    <row r="30" spans="1:29" ht="28.5">
      <c r="A30" s="26"/>
      <c r="B30" s="34" t="s">
        <v>50</v>
      </c>
      <c r="C30" s="35"/>
      <c r="D30" s="40"/>
      <c r="E30" s="144"/>
      <c r="F30" s="145"/>
      <c r="G30" s="30"/>
      <c r="H30" s="145"/>
      <c r="I30" s="62"/>
      <c r="J30" s="30"/>
      <c r="K30" s="31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spans="1:29" ht="18" customHeight="1">
      <c r="A31" s="26"/>
      <c r="B31" s="102" t="s">
        <v>51</v>
      </c>
      <c r="C31" s="99" t="s">
        <v>52</v>
      </c>
      <c r="D31" s="100">
        <v>1</v>
      </c>
      <c r="E31" s="153">
        <v>3182894</v>
      </c>
      <c r="F31" s="147">
        <v>273728884</v>
      </c>
      <c r="G31" s="149"/>
      <c r="H31" s="147">
        <v>273728884</v>
      </c>
      <c r="I31" s="150"/>
      <c r="J31" s="30"/>
      <c r="K31" s="31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1:29" ht="14.25">
      <c r="A32" s="26"/>
      <c r="B32" s="98" t="s">
        <v>53</v>
      </c>
      <c r="C32" s="99" t="s">
        <v>52</v>
      </c>
      <c r="D32" s="100">
        <v>1</v>
      </c>
      <c r="E32" s="153">
        <v>300000</v>
      </c>
      <c r="F32" s="147">
        <v>25800000</v>
      </c>
      <c r="G32" s="149"/>
      <c r="H32" s="147">
        <v>25800000</v>
      </c>
      <c r="I32" s="150"/>
      <c r="J32" s="30"/>
      <c r="K32" s="31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</row>
    <row r="33" spans="1:29">
      <c r="A33" s="26"/>
      <c r="B33" s="101" t="s">
        <v>54</v>
      </c>
      <c r="C33" s="99"/>
      <c r="D33" s="100"/>
      <c r="E33" s="147"/>
      <c r="F33" s="154">
        <f>SUM(F26:F32)</f>
        <v>351550284</v>
      </c>
      <c r="G33" s="155"/>
      <c r="H33" s="156">
        <f>SUM(H26:H32)</f>
        <v>351550284</v>
      </c>
      <c r="I33" s="150"/>
      <c r="J33" s="30"/>
      <c r="K33" s="31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</row>
    <row r="34" spans="1:29" ht="28.5">
      <c r="A34" s="26"/>
      <c r="B34" s="103" t="s">
        <v>55</v>
      </c>
      <c r="C34" s="35"/>
      <c r="D34" s="104"/>
      <c r="E34" s="157"/>
      <c r="F34" s="158"/>
      <c r="G34" s="158"/>
      <c r="H34" s="158"/>
      <c r="I34" s="150"/>
      <c r="J34" s="30"/>
      <c r="K34" s="31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</row>
    <row r="35" spans="1:29" ht="14.25">
      <c r="A35" s="26"/>
      <c r="B35" s="98" t="s">
        <v>56</v>
      </c>
      <c r="C35" s="100" t="s">
        <v>21</v>
      </c>
      <c r="D35" s="100">
        <v>1</v>
      </c>
      <c r="E35" s="153">
        <v>1725500</v>
      </c>
      <c r="F35" s="147">
        <v>18980500</v>
      </c>
      <c r="G35" s="149"/>
      <c r="H35" s="147">
        <v>18980500</v>
      </c>
      <c r="I35" s="150"/>
      <c r="J35" s="30"/>
      <c r="K35" s="31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1:29" ht="14.25">
      <c r="A36" s="26"/>
      <c r="B36" s="98" t="s">
        <v>57</v>
      </c>
      <c r="C36" s="100" t="s">
        <v>21</v>
      </c>
      <c r="D36" s="100">
        <v>1</v>
      </c>
      <c r="E36" s="153">
        <v>2476630</v>
      </c>
      <c r="F36" s="147">
        <v>27242930</v>
      </c>
      <c r="G36" s="149"/>
      <c r="H36" s="147">
        <v>27242930</v>
      </c>
      <c r="I36" s="150"/>
      <c r="J36" s="30"/>
      <c r="K36" s="31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</row>
    <row r="37" spans="1:29" ht="14.25">
      <c r="A37" s="26"/>
      <c r="B37" s="105" t="s">
        <v>58</v>
      </c>
      <c r="C37" s="100" t="s">
        <v>21</v>
      </c>
      <c r="D37" s="100">
        <v>1</v>
      </c>
      <c r="E37" s="153">
        <v>45000</v>
      </c>
      <c r="F37" s="147">
        <v>495000</v>
      </c>
      <c r="G37" s="149"/>
      <c r="H37" s="147">
        <v>495000</v>
      </c>
      <c r="I37" s="150"/>
      <c r="J37" s="30"/>
      <c r="K37" s="31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</row>
    <row r="38" spans="1:29" ht="14.25">
      <c r="A38" s="26"/>
      <c r="B38" s="105" t="s">
        <v>59</v>
      </c>
      <c r="C38" s="100" t="s">
        <v>21</v>
      </c>
      <c r="D38" s="100">
        <v>1</v>
      </c>
      <c r="E38" s="153">
        <v>50000</v>
      </c>
      <c r="F38" s="147">
        <v>550000</v>
      </c>
      <c r="G38" s="149"/>
      <c r="H38" s="147">
        <v>550000</v>
      </c>
      <c r="I38" s="150"/>
      <c r="J38" s="30"/>
      <c r="K38" s="31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</row>
    <row r="39" spans="1:29" ht="14.25">
      <c r="A39" s="26"/>
      <c r="B39" s="98" t="s">
        <v>60</v>
      </c>
      <c r="C39" s="100" t="s">
        <v>21</v>
      </c>
      <c r="D39" s="100">
        <v>1</v>
      </c>
      <c r="E39" s="153">
        <v>55000</v>
      </c>
      <c r="F39" s="147">
        <v>605000</v>
      </c>
      <c r="G39" s="149"/>
      <c r="H39" s="147">
        <v>605000</v>
      </c>
      <c r="I39" s="150"/>
      <c r="J39" s="30"/>
      <c r="K39" s="31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</row>
    <row r="40" spans="1:29" ht="14.25">
      <c r="A40" s="26"/>
      <c r="B40" s="98" t="s">
        <v>61</v>
      </c>
      <c r="C40" s="100" t="s">
        <v>21</v>
      </c>
      <c r="D40" s="100">
        <v>1</v>
      </c>
      <c r="E40" s="153">
        <v>90000</v>
      </c>
      <c r="F40" s="147">
        <v>990000</v>
      </c>
      <c r="G40" s="149"/>
      <c r="H40" s="147">
        <v>990000</v>
      </c>
      <c r="I40" s="150"/>
      <c r="J40" s="30"/>
      <c r="K40" s="31"/>
      <c r="L40" s="30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</row>
    <row r="41" spans="1:29" ht="14.25">
      <c r="A41" s="26"/>
      <c r="B41" s="98" t="s">
        <v>62</v>
      </c>
      <c r="C41" s="100" t="s">
        <v>21</v>
      </c>
      <c r="D41" s="100">
        <v>1</v>
      </c>
      <c r="E41" s="153">
        <v>60000</v>
      </c>
      <c r="F41" s="147">
        <v>660000</v>
      </c>
      <c r="G41" s="149"/>
      <c r="H41" s="147">
        <v>660000</v>
      </c>
      <c r="I41" s="150"/>
      <c r="J41" s="30"/>
      <c r="K41" s="31"/>
      <c r="L41" s="30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</row>
    <row r="42" spans="1:29" ht="14.25">
      <c r="A42" s="26"/>
      <c r="B42" s="106" t="s">
        <v>63</v>
      </c>
      <c r="C42" s="107" t="s">
        <v>21</v>
      </c>
      <c r="D42" s="107">
        <v>1</v>
      </c>
      <c r="E42" s="159">
        <v>160000</v>
      </c>
      <c r="F42" s="160">
        <v>1760000</v>
      </c>
      <c r="G42" s="161"/>
      <c r="H42" s="160">
        <v>1760000</v>
      </c>
      <c r="I42" s="162"/>
      <c r="J42" s="30"/>
      <c r="K42" s="31"/>
      <c r="L42" s="30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</row>
    <row r="43" spans="1:29">
      <c r="A43" s="26"/>
      <c r="B43" s="101" t="s">
        <v>64</v>
      </c>
      <c r="C43" s="108"/>
      <c r="D43" s="108"/>
      <c r="E43" s="154"/>
      <c r="F43" s="154">
        <f>SUM(F35:F42)</f>
        <v>51283430</v>
      </c>
      <c r="G43" s="155"/>
      <c r="H43" s="156">
        <f>SUM(H35:H42)</f>
        <v>51283430</v>
      </c>
      <c r="I43" s="155"/>
      <c r="J43" s="30"/>
      <c r="K43" s="31"/>
      <c r="L43" s="30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</row>
    <row r="44" spans="1:29" ht="38.25" customHeight="1">
      <c r="A44" s="26"/>
      <c r="B44" s="103" t="s">
        <v>65</v>
      </c>
      <c r="C44" s="35"/>
      <c r="D44" s="36"/>
      <c r="E44" s="144"/>
      <c r="F44" s="145"/>
      <c r="G44" s="30"/>
      <c r="H44" s="145"/>
      <c r="I44" s="146"/>
      <c r="J44" s="30"/>
      <c r="K44" s="31"/>
      <c r="L44" s="30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</row>
    <row r="45" spans="1:29" ht="15.75" customHeight="1">
      <c r="A45" s="26"/>
      <c r="B45" s="95" t="s">
        <v>66</v>
      </c>
      <c r="C45" s="97" t="s">
        <v>21</v>
      </c>
      <c r="D45" s="97">
        <v>1</v>
      </c>
      <c r="E45" s="136">
        <v>129000000</v>
      </c>
      <c r="F45" s="136">
        <v>129000000</v>
      </c>
      <c r="G45" s="68"/>
      <c r="H45" s="136">
        <v>129000000</v>
      </c>
      <c r="I45" s="150"/>
      <c r="J45" s="30"/>
      <c r="K45" s="31"/>
      <c r="L45" s="30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</row>
    <row r="46" spans="1:29" ht="15.75" customHeight="1">
      <c r="A46" s="26"/>
      <c r="B46" s="95" t="s">
        <v>67</v>
      </c>
      <c r="C46" s="97" t="s">
        <v>21</v>
      </c>
      <c r="D46" s="97">
        <v>1</v>
      </c>
      <c r="E46" s="136">
        <v>559300</v>
      </c>
      <c r="F46" s="136">
        <v>559300</v>
      </c>
      <c r="G46" s="68"/>
      <c r="H46" s="136">
        <v>559300</v>
      </c>
      <c r="I46" s="150"/>
      <c r="J46" s="30"/>
      <c r="K46" s="31"/>
      <c r="L46" s="30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</row>
    <row r="47" spans="1:29" ht="15.75" customHeight="1">
      <c r="A47" s="26"/>
      <c r="B47" s="95" t="s">
        <v>68</v>
      </c>
      <c r="C47" s="97" t="s">
        <v>21</v>
      </c>
      <c r="D47" s="97">
        <v>1</v>
      </c>
      <c r="E47" s="136">
        <v>8687000</v>
      </c>
      <c r="F47" s="136">
        <v>8687000</v>
      </c>
      <c r="G47" s="68"/>
      <c r="H47" s="136">
        <v>8687000</v>
      </c>
      <c r="I47" s="150"/>
      <c r="J47" s="30"/>
      <c r="K47" s="31"/>
      <c r="L47" s="30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</row>
    <row r="48" spans="1:29" ht="15.75" customHeight="1">
      <c r="A48" s="26"/>
      <c r="B48" s="95" t="s">
        <v>69</v>
      </c>
      <c r="C48" s="97" t="s">
        <v>21</v>
      </c>
      <c r="D48" s="97">
        <v>1</v>
      </c>
      <c r="E48" s="136">
        <v>1666000</v>
      </c>
      <c r="F48" s="136">
        <v>1666000</v>
      </c>
      <c r="G48" s="68"/>
      <c r="H48" s="136">
        <v>1666000</v>
      </c>
      <c r="I48" s="150"/>
      <c r="J48" s="30"/>
      <c r="K48" s="31"/>
      <c r="L48" s="30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</row>
    <row r="49" spans="1:29" ht="15.75" customHeight="1">
      <c r="A49" s="26"/>
      <c r="B49" s="109" t="s">
        <v>70</v>
      </c>
      <c r="C49" s="97" t="s">
        <v>21</v>
      </c>
      <c r="D49" s="97">
        <v>1</v>
      </c>
      <c r="E49" s="136">
        <v>13505000</v>
      </c>
      <c r="F49" s="136">
        <v>13505000</v>
      </c>
      <c r="G49" s="68"/>
      <c r="H49" s="136">
        <v>13505000</v>
      </c>
      <c r="I49" s="150"/>
      <c r="J49" s="30"/>
      <c r="K49" s="31"/>
      <c r="L49" s="30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</row>
    <row r="50" spans="1:29" ht="15.75" customHeight="1">
      <c r="A50" s="26"/>
      <c r="B50" s="101" t="s">
        <v>71</v>
      </c>
      <c r="C50" s="43"/>
      <c r="D50" s="44"/>
      <c r="E50" s="163"/>
      <c r="F50" s="164">
        <f>SUM(F45:F49)</f>
        <v>153417300</v>
      </c>
      <c r="G50" s="165"/>
      <c r="H50" s="166">
        <f>SUM(H45:H49)</f>
        <v>153417300</v>
      </c>
      <c r="I50" s="62"/>
      <c r="J50" s="30"/>
      <c r="K50" s="31"/>
      <c r="L50" s="30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</row>
    <row r="51" spans="1:29" ht="15.75" customHeight="1">
      <c r="A51" s="115" t="s">
        <v>72</v>
      </c>
      <c r="B51" s="189"/>
      <c r="C51" s="189"/>
      <c r="D51" s="189"/>
      <c r="E51" s="186"/>
      <c r="F51" s="47">
        <f>F50+F43+F33+F14</f>
        <v>576131552</v>
      </c>
      <c r="G51" s="30"/>
      <c r="H51" s="47">
        <f>H50+H43+H33+H14</f>
        <v>576131552</v>
      </c>
      <c r="I51" s="48">
        <f>SUM(I9:I50)</f>
        <v>156170000</v>
      </c>
      <c r="J51" s="30"/>
      <c r="K51" s="31"/>
      <c r="L51" s="30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</row>
    <row r="52" spans="1:29" ht="23.25" customHeight="1">
      <c r="A52" s="116" t="s">
        <v>73</v>
      </c>
      <c r="B52" s="181"/>
      <c r="C52" s="181"/>
      <c r="D52" s="181"/>
      <c r="E52" s="181"/>
      <c r="F52" s="181"/>
      <c r="G52" s="181"/>
      <c r="H52" s="181"/>
      <c r="I52" s="185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</row>
    <row r="53" spans="1:29" ht="15.75" customHeight="1">
      <c r="A53" s="49" t="s">
        <v>13</v>
      </c>
      <c r="B53" s="50" t="s">
        <v>74</v>
      </c>
      <c r="C53" s="51" t="s">
        <v>75</v>
      </c>
      <c r="D53" s="52">
        <v>12</v>
      </c>
      <c r="E53" s="167">
        <v>3000000</v>
      </c>
      <c r="F53" s="73">
        <f t="shared" ref="F53:F60" si="0">+D53*E53</f>
        <v>36000000</v>
      </c>
      <c r="G53" s="37"/>
      <c r="H53" s="73">
        <f t="shared" ref="H53:H60" si="1">+F53</f>
        <v>36000000</v>
      </c>
      <c r="I53" s="38"/>
      <c r="J53" s="30"/>
      <c r="K53" s="31"/>
      <c r="L53" s="30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 spans="1:29" ht="15.75" customHeight="1">
      <c r="A54" s="53" t="s">
        <v>16</v>
      </c>
      <c r="B54" s="110" t="s">
        <v>76</v>
      </c>
      <c r="C54" s="54" t="s">
        <v>75</v>
      </c>
      <c r="D54" s="55">
        <v>24</v>
      </c>
      <c r="E54" s="168">
        <v>2300000</v>
      </c>
      <c r="F54" s="169">
        <f t="shared" si="0"/>
        <v>55200000</v>
      </c>
      <c r="G54" s="37"/>
      <c r="H54" s="169">
        <f t="shared" si="1"/>
        <v>55200000</v>
      </c>
      <c r="I54" s="170"/>
      <c r="J54" s="30"/>
      <c r="K54" s="31"/>
      <c r="L54" s="30"/>
      <c r="M54" s="57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 spans="1:29" ht="15.75" customHeight="1">
      <c r="A55" s="53" t="s">
        <v>19</v>
      </c>
      <c r="B55" s="110" t="s">
        <v>77</v>
      </c>
      <c r="C55" s="54" t="s">
        <v>75</v>
      </c>
      <c r="D55" s="55">
        <v>9</v>
      </c>
      <c r="E55" s="171">
        <v>2250000</v>
      </c>
      <c r="F55" s="172">
        <f>D55*E55</f>
        <v>20250000</v>
      </c>
      <c r="G55" s="37"/>
      <c r="H55" s="169">
        <f t="shared" si="1"/>
        <v>20250000</v>
      </c>
      <c r="I55" s="170"/>
      <c r="J55" s="30"/>
      <c r="K55" s="31"/>
      <c r="L55" s="30"/>
      <c r="M55" s="57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 spans="1:29" ht="15.75" customHeight="1">
      <c r="A56" s="53" t="s">
        <v>22</v>
      </c>
      <c r="B56" s="110" t="s">
        <v>78</v>
      </c>
      <c r="C56" s="54" t="s">
        <v>79</v>
      </c>
      <c r="D56" s="58">
        <v>97</v>
      </c>
      <c r="E56" s="63">
        <v>10000</v>
      </c>
      <c r="F56" s="173">
        <f>D56*E56</f>
        <v>970000</v>
      </c>
      <c r="G56" s="37"/>
      <c r="H56" s="46">
        <v>970000</v>
      </c>
      <c r="I56" s="41"/>
      <c r="J56" s="30"/>
      <c r="K56" s="31"/>
      <c r="L56" s="30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1:29" ht="15.75" customHeight="1">
      <c r="A57" s="60" t="s">
        <v>24</v>
      </c>
      <c r="B57" s="110" t="s">
        <v>80</v>
      </c>
      <c r="C57" s="61" t="s">
        <v>81</v>
      </c>
      <c r="D57" s="58">
        <v>1</v>
      </c>
      <c r="E57" s="63">
        <v>250000</v>
      </c>
      <c r="F57" s="173">
        <f>D57*E57</f>
        <v>250000</v>
      </c>
      <c r="G57" s="46"/>
      <c r="H57" s="46">
        <v>250000</v>
      </c>
      <c r="I57" s="41"/>
      <c r="J57" s="30"/>
      <c r="K57" s="31"/>
      <c r="L57" s="30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 spans="1:29" ht="33.75" customHeight="1">
      <c r="A58" s="53"/>
      <c r="B58" s="111" t="s">
        <v>82</v>
      </c>
      <c r="C58" s="54" t="s">
        <v>79</v>
      </c>
      <c r="D58" s="58">
        <v>97</v>
      </c>
      <c r="E58" s="63">
        <v>2000</v>
      </c>
      <c r="F58" s="173">
        <f>D58*E58</f>
        <v>194000</v>
      </c>
      <c r="G58" s="37"/>
      <c r="H58" s="46">
        <f>D58*E58</f>
        <v>194000</v>
      </c>
      <c r="I58" s="170"/>
      <c r="J58" s="30"/>
      <c r="K58" s="31"/>
      <c r="L58" s="30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 spans="1:29" ht="31.5" customHeight="1">
      <c r="A59" s="53"/>
      <c r="B59" s="102" t="s">
        <v>83</v>
      </c>
      <c r="C59" s="54" t="s">
        <v>81</v>
      </c>
      <c r="D59" s="58">
        <v>1</v>
      </c>
      <c r="E59" s="42">
        <v>150000</v>
      </c>
      <c r="F59" s="173">
        <f>D59*E59</f>
        <v>150000</v>
      </c>
      <c r="G59" s="37"/>
      <c r="H59" s="46">
        <f>D59*E59</f>
        <v>150000</v>
      </c>
      <c r="I59" s="170"/>
      <c r="J59" s="30"/>
      <c r="K59" s="31"/>
      <c r="L59" s="30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1:29" ht="30" hidden="1" customHeight="1">
      <c r="A60" s="60" t="s">
        <v>84</v>
      </c>
      <c r="B60" s="64"/>
      <c r="C60" s="45"/>
      <c r="D60" s="65"/>
      <c r="E60" s="66"/>
      <c r="F60" s="59">
        <f t="shared" si="0"/>
        <v>0</v>
      </c>
      <c r="G60" s="30"/>
      <c r="H60" s="56">
        <f t="shared" si="1"/>
        <v>0</v>
      </c>
      <c r="I60" s="62"/>
      <c r="J60" s="30"/>
      <c r="K60" s="31"/>
      <c r="L60" s="30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spans="1:29" ht="24.75" customHeight="1">
      <c r="A61" s="115" t="s">
        <v>85</v>
      </c>
      <c r="B61" s="189"/>
      <c r="C61" s="189"/>
      <c r="D61" s="189"/>
      <c r="E61" s="186"/>
      <c r="F61" s="47">
        <f>SUM(F53:F60)</f>
        <v>113014000</v>
      </c>
      <c r="G61" s="30"/>
      <c r="H61" s="47">
        <f>SUM(H53:H60)</f>
        <v>113014000</v>
      </c>
      <c r="I61" s="48">
        <f>SUM(I53:I57)</f>
        <v>0</v>
      </c>
      <c r="J61" s="30"/>
      <c r="K61" s="31"/>
      <c r="L61" s="30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 spans="1:29" ht="24.75" customHeight="1">
      <c r="A62" s="116" t="s">
        <v>86</v>
      </c>
      <c r="B62" s="189"/>
      <c r="C62" s="189"/>
      <c r="D62" s="189"/>
      <c r="E62" s="189"/>
      <c r="F62" s="189"/>
      <c r="G62" s="189"/>
      <c r="H62" s="189"/>
      <c r="I62" s="185"/>
      <c r="J62" s="30"/>
      <c r="K62" s="31"/>
      <c r="L62" s="30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 spans="1:29" ht="27.75" customHeight="1">
      <c r="A63" s="67" t="s">
        <v>13</v>
      </c>
      <c r="B63" s="109" t="s">
        <v>87</v>
      </c>
      <c r="C63" s="112" t="s">
        <v>88</v>
      </c>
      <c r="D63" s="113">
        <v>97</v>
      </c>
      <c r="E63" s="136">
        <v>150000</v>
      </c>
      <c r="F63" s="174">
        <f>D63*E63</f>
        <v>14550000</v>
      </c>
      <c r="G63" s="68"/>
      <c r="H63" s="174">
        <v>14550000</v>
      </c>
      <c r="I63" s="69"/>
      <c r="J63" s="70"/>
      <c r="K63" s="71"/>
      <c r="L63" s="70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</row>
    <row r="64" spans="1:29" ht="15.75" customHeight="1">
      <c r="A64" s="67" t="s">
        <v>16</v>
      </c>
      <c r="B64" s="95" t="s">
        <v>89</v>
      </c>
      <c r="C64" s="114" t="s">
        <v>90</v>
      </c>
      <c r="D64" s="113">
        <v>97</v>
      </c>
      <c r="E64" s="136">
        <v>120000</v>
      </c>
      <c r="F64" s="174">
        <f>D64*E64</f>
        <v>11640000</v>
      </c>
      <c r="G64" s="175"/>
      <c r="H64" s="174">
        <v>11640000</v>
      </c>
      <c r="I64" s="72"/>
      <c r="J64" s="70"/>
      <c r="K64" s="71"/>
      <c r="L64" s="70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</row>
    <row r="65" spans="1:29" ht="15.75" customHeight="1">
      <c r="A65" s="117" t="s">
        <v>91</v>
      </c>
      <c r="B65" s="181"/>
      <c r="C65" s="181"/>
      <c r="D65" s="181"/>
      <c r="E65" s="182"/>
      <c r="F65" s="74">
        <f>SUM(F63:F64)</f>
        <v>26190000</v>
      </c>
      <c r="G65" s="75"/>
      <c r="H65" s="74">
        <f>SUM(H63:H64)</f>
        <v>26190000</v>
      </c>
      <c r="I65" s="76"/>
      <c r="J65" s="7"/>
      <c r="K65" s="4"/>
      <c r="L65" s="7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4.25" customHeight="1">
      <c r="A66" s="118"/>
      <c r="B66" s="187"/>
      <c r="C66" s="77"/>
      <c r="D66" s="78"/>
      <c r="E66" s="79"/>
      <c r="F66" s="80"/>
      <c r="G66" s="81"/>
      <c r="H66" s="80"/>
      <c r="I66" s="82"/>
      <c r="J66" s="7"/>
      <c r="K66" s="4"/>
      <c r="L66" s="7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5.75" customHeight="1">
      <c r="A67" s="117" t="s">
        <v>92</v>
      </c>
      <c r="B67" s="181"/>
      <c r="C67" s="181"/>
      <c r="D67" s="181"/>
      <c r="E67" s="182"/>
      <c r="F67" s="74">
        <f>+H67+I67</f>
        <v>899480312</v>
      </c>
      <c r="G67" s="83"/>
      <c r="H67" s="74">
        <f>H65+H61+H50+H43+H33+H24+H14</f>
        <v>743310312</v>
      </c>
      <c r="I67" s="84">
        <f>+I51+I61+I65</f>
        <v>156170000</v>
      </c>
      <c r="J67" s="7"/>
      <c r="K67" s="4"/>
      <c r="L67" s="7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5.75" customHeight="1">
      <c r="A68" s="4"/>
      <c r="B68" s="4"/>
      <c r="C68" s="5"/>
      <c r="D68" s="4"/>
      <c r="E68" s="6"/>
      <c r="F68" s="7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5.75" customHeight="1">
      <c r="A69" s="4" t="s">
        <v>93</v>
      </c>
      <c r="B69" s="4"/>
      <c r="C69" s="5"/>
      <c r="D69" s="4"/>
      <c r="E69" s="6"/>
      <c r="F69" s="7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5.75" customHeight="1">
      <c r="A70" s="4" t="s">
        <v>94</v>
      </c>
      <c r="B70" s="4"/>
      <c r="C70" s="5"/>
      <c r="D70" s="4"/>
      <c r="E70" s="6"/>
      <c r="F70" s="7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5.75" customHeight="1">
      <c r="A71" s="4" t="s">
        <v>95</v>
      </c>
      <c r="B71" s="4"/>
      <c r="C71" s="5"/>
      <c r="D71" s="4"/>
      <c r="E71" s="6"/>
      <c r="F71" s="7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5.75" customHeight="1">
      <c r="A72" s="4"/>
      <c r="B72" s="4"/>
      <c r="C72" s="5"/>
      <c r="D72" s="4"/>
      <c r="E72" s="6"/>
      <c r="F72" s="7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5.75" customHeight="1">
      <c r="A73" s="4"/>
      <c r="B73" s="4"/>
      <c r="C73" s="5"/>
      <c r="D73" s="4"/>
      <c r="E73" s="6"/>
      <c r="F73" s="7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5.75" customHeight="1">
      <c r="A74" s="4"/>
      <c r="B74" s="4"/>
      <c r="C74" s="5"/>
      <c r="D74" s="4"/>
      <c r="E74" s="6"/>
      <c r="F74" s="7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5.75" customHeight="1">
      <c r="A75" s="4"/>
      <c r="B75" s="4"/>
      <c r="C75" s="5"/>
      <c r="D75" s="4"/>
      <c r="E75" s="6"/>
      <c r="F75" s="7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5.75" customHeight="1">
      <c r="A76" s="4"/>
      <c r="B76" s="4"/>
      <c r="C76" s="5"/>
      <c r="D76" s="4"/>
      <c r="E76" s="6"/>
      <c r="F76" s="7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5.75" customHeight="1">
      <c r="A77" s="4"/>
      <c r="B77" s="4"/>
      <c r="C77" s="5"/>
      <c r="D77" s="4"/>
      <c r="E77" s="6"/>
      <c r="F77" s="7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5.75" customHeight="1">
      <c r="A78" s="4"/>
      <c r="B78" s="4"/>
      <c r="C78" s="5"/>
      <c r="D78" s="4"/>
      <c r="E78" s="6"/>
      <c r="F78" s="7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5.75" customHeight="1">
      <c r="A79" s="4"/>
      <c r="B79" s="4"/>
      <c r="C79" s="5"/>
      <c r="D79" s="4"/>
      <c r="E79" s="6"/>
      <c r="F79" s="7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5.75" customHeight="1">
      <c r="A80" s="4"/>
      <c r="B80" s="4"/>
      <c r="C80" s="5"/>
      <c r="D80" s="4"/>
      <c r="E80" s="6"/>
      <c r="F80" s="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5.75" customHeight="1">
      <c r="A81" s="4"/>
      <c r="B81" s="4"/>
      <c r="C81" s="5"/>
      <c r="D81" s="4"/>
      <c r="E81" s="6"/>
      <c r="F81" s="7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5.75" customHeight="1">
      <c r="A82" s="4"/>
      <c r="B82" s="4"/>
      <c r="C82" s="5"/>
      <c r="D82" s="4"/>
      <c r="E82" s="6"/>
      <c r="F82" s="7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5.75" customHeight="1">
      <c r="A83" s="4"/>
      <c r="B83" s="4"/>
      <c r="C83" s="5"/>
      <c r="D83" s="4"/>
      <c r="E83" s="6"/>
      <c r="F83" s="7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5.75" customHeight="1">
      <c r="A84" s="4"/>
      <c r="B84" s="4"/>
      <c r="C84" s="5"/>
      <c r="D84" s="4"/>
      <c r="E84" s="6"/>
      <c r="F84" s="7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5.75" customHeight="1">
      <c r="A85" s="4"/>
      <c r="B85" s="4"/>
      <c r="C85" s="5"/>
      <c r="D85" s="4"/>
      <c r="E85" s="6"/>
      <c r="F85" s="7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5.75" customHeight="1">
      <c r="A86" s="4"/>
      <c r="B86" s="4"/>
      <c r="C86" s="5"/>
      <c r="D86" s="4"/>
      <c r="E86" s="6"/>
      <c r="F86" s="7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5.75" customHeight="1">
      <c r="A87" s="4"/>
      <c r="B87" s="4"/>
      <c r="C87" s="5"/>
      <c r="D87" s="4"/>
      <c r="E87" s="6"/>
      <c r="F87" s="7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5.75" customHeight="1">
      <c r="A88" s="4"/>
      <c r="B88" s="4"/>
      <c r="C88" s="5"/>
      <c r="D88" s="4"/>
      <c r="E88" s="6"/>
      <c r="F88" s="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5.75" customHeight="1">
      <c r="A89" s="4"/>
      <c r="B89" s="4"/>
      <c r="C89" s="5"/>
      <c r="D89" s="4"/>
      <c r="E89" s="6"/>
      <c r="F89" s="7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5.75" customHeight="1">
      <c r="A90" s="4"/>
      <c r="B90" s="4"/>
      <c r="C90" s="5"/>
      <c r="D90" s="4"/>
      <c r="E90" s="6"/>
      <c r="F90" s="7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5.75" customHeight="1">
      <c r="A91" s="4"/>
      <c r="B91" s="4"/>
      <c r="C91" s="5"/>
      <c r="D91" s="4"/>
      <c r="E91" s="6"/>
      <c r="F91" s="7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5.75" customHeight="1">
      <c r="A92" s="4"/>
      <c r="B92" s="4"/>
      <c r="C92" s="5"/>
      <c r="D92" s="4"/>
      <c r="E92" s="6"/>
      <c r="F92" s="7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5.75" customHeight="1">
      <c r="A93" s="4"/>
      <c r="B93" s="4"/>
      <c r="C93" s="5"/>
      <c r="D93" s="4"/>
      <c r="E93" s="6"/>
      <c r="F93" s="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5.75" customHeight="1">
      <c r="A94" s="4"/>
      <c r="B94" s="4"/>
      <c r="C94" s="5"/>
      <c r="D94" s="4"/>
      <c r="E94" s="6"/>
      <c r="F94" s="7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5.75" customHeight="1">
      <c r="A95" s="4"/>
      <c r="B95" s="4"/>
      <c r="C95" s="5"/>
      <c r="D95" s="4"/>
      <c r="E95" s="6"/>
      <c r="F95" s="7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5.75" customHeight="1">
      <c r="A96" s="4"/>
      <c r="B96" s="4"/>
      <c r="C96" s="5"/>
      <c r="D96" s="4"/>
      <c r="E96" s="6"/>
      <c r="F96" s="7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5.75" customHeight="1">
      <c r="A97" s="4"/>
      <c r="B97" s="4"/>
      <c r="C97" s="5"/>
      <c r="D97" s="4"/>
      <c r="E97" s="6"/>
      <c r="F97" s="7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5.75" customHeight="1">
      <c r="A98" s="4"/>
      <c r="B98" s="4"/>
      <c r="C98" s="5"/>
      <c r="D98" s="4"/>
      <c r="E98" s="6"/>
      <c r="F98" s="7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5.75" customHeight="1">
      <c r="A99" s="4"/>
      <c r="B99" s="4"/>
      <c r="C99" s="5"/>
      <c r="D99" s="4"/>
      <c r="E99" s="6"/>
      <c r="F99" s="7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5.75" customHeight="1">
      <c r="A100" s="4"/>
      <c r="B100" s="4"/>
      <c r="C100" s="5"/>
      <c r="D100" s="4"/>
      <c r="E100" s="6"/>
      <c r="F100" s="7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5.75" customHeight="1">
      <c r="A101" s="4"/>
      <c r="B101" s="4"/>
      <c r="C101" s="5"/>
      <c r="D101" s="4"/>
      <c r="E101" s="6"/>
      <c r="F101" s="7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</sheetData>
  <mergeCells count="18">
    <mergeCell ref="J8:T8"/>
    <mergeCell ref="U8:AC8"/>
    <mergeCell ref="A51:E51"/>
    <mergeCell ref="A52:I52"/>
    <mergeCell ref="C1:H1"/>
    <mergeCell ref="C2:H2"/>
    <mergeCell ref="A4:B4"/>
    <mergeCell ref="C4:I4"/>
    <mergeCell ref="A1:B2"/>
    <mergeCell ref="I1:I2"/>
    <mergeCell ref="A6:B6"/>
    <mergeCell ref="A7:I7"/>
    <mergeCell ref="A8:I8"/>
    <mergeCell ref="A61:E61"/>
    <mergeCell ref="A62:I62"/>
    <mergeCell ref="A65:E65"/>
    <mergeCell ref="A66:B66"/>
    <mergeCell ref="A67:E67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50:E50 D15:E15 D25:E25 D30:E30 E34 D44:E4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2021-08-31T11:54:30Z</dcterms:modified>
  <cp:category/>
  <cp:contentStatus/>
</cp:coreProperties>
</file>