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C:\Users\DIANA PAOLA\Documents\ART\PROYECTOS FCP\Contratación Zona 1,2 y 4\"/>
    </mc:Choice>
  </mc:AlternateContent>
  <xr:revisionPtr revIDLastSave="0" documentId="11_30859E8074E34796BD7141A12BDD8E6362457890" xr6:coauthVersionLast="47" xr6:coauthVersionMax="47" xr10:uidLastSave="{00000000-0000-0000-0000-000000000000}"/>
  <bookViews>
    <workbookView xWindow="0" yWindow="0" windowWidth="15345" windowHeight="3945" xr2:uid="{00000000-000D-0000-FFFF-FFFF00000000}"/>
  </bookViews>
  <sheets>
    <sheet name="Presupuesto" sheetId="1" r:id="rId1"/>
    <sheet name="Hoja1" sheetId="2" r:id="rId2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H39" i="1" s="1"/>
  <c r="F35" i="1" l="1"/>
  <c r="H35" i="1" s="1"/>
  <c r="F32" i="1"/>
  <c r="H32" i="1" s="1"/>
  <c r="F33" i="1"/>
  <c r="H33" i="1" s="1"/>
  <c r="F34" i="1"/>
  <c r="H34" i="1" s="1"/>
  <c r="F29" i="1"/>
  <c r="H29" i="1" s="1"/>
  <c r="F30" i="1"/>
  <c r="H30" i="1" s="1"/>
  <c r="F31" i="1"/>
  <c r="H31" i="1" s="1"/>
  <c r="F28" i="1"/>
  <c r="H28" i="1" s="1"/>
  <c r="F24" i="1"/>
  <c r="H24" i="1" s="1"/>
  <c r="F23" i="1"/>
  <c r="H23" i="1" s="1"/>
  <c r="F20" i="1"/>
  <c r="H20" i="1" s="1"/>
  <c r="F21" i="1"/>
  <c r="H21" i="1" s="1"/>
  <c r="F22" i="1"/>
  <c r="H22" i="1" s="1"/>
  <c r="F12" i="1"/>
  <c r="H12" i="1" s="1"/>
  <c r="F11" i="1"/>
  <c r="H11" i="1" s="1"/>
  <c r="F10" i="1"/>
  <c r="H10" i="1" s="1"/>
  <c r="H25" i="1" l="1"/>
  <c r="F25" i="1"/>
  <c r="I41" i="1"/>
  <c r="I37" i="1"/>
  <c r="F36" i="1"/>
  <c r="H36" i="1" s="1"/>
  <c r="F17" i="1"/>
  <c r="H17" i="1" s="1"/>
  <c r="F16" i="1"/>
  <c r="H16" i="1" s="1"/>
  <c r="F15" i="1"/>
  <c r="H15" i="1" s="1"/>
  <c r="F14" i="1"/>
  <c r="H14" i="1" s="1"/>
  <c r="F13" i="1"/>
  <c r="H13" i="1" s="1"/>
  <c r="F9" i="1"/>
  <c r="H41" i="1" l="1"/>
  <c r="F18" i="1"/>
  <c r="F26" i="1" s="1"/>
  <c r="I9" i="1"/>
  <c r="H9" i="1"/>
  <c r="H18" i="1" s="1"/>
  <c r="H26" i="1" s="1"/>
  <c r="F41" i="1"/>
  <c r="I18" i="1" l="1"/>
  <c r="I26" i="1" s="1"/>
  <c r="I43" i="1" s="1"/>
  <c r="H37" i="1"/>
  <c r="H43" i="1" s="1"/>
  <c r="F43" i="1" s="1"/>
  <c r="F37" i="1"/>
</calcChain>
</file>

<file path=xl/sharedStrings.xml><?xml version="1.0" encoding="utf-8"?>
<sst xmlns="http://schemas.openxmlformats.org/spreadsheetml/2006/main" count="95" uniqueCount="77">
  <si>
    <t>PRESUPUESTO DEL PROYECTO</t>
  </si>
  <si>
    <t>AGENCIA DE RENOVACION DEL TERRITORIO - ART</t>
  </si>
  <si>
    <t>NOMBRE DEL PROYECTO</t>
  </si>
  <si>
    <t>Incremento de la productividad del cultivo de cacao en el municipio de Dibulla (La Guajira) a través de la renovación de cultivos, mejoramiento del proceso de beneficio, acompañamiento técnico y fortalecimiento organizacional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</si>
  <si>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</si>
  <si>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</si>
  <si>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</si>
  <si>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</si>
  <si>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</si>
  <si>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</si>
  <si>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</si>
  <si>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1Componente 1 Renovación por copa de cacao con la técnica de injerto malayo y  montaje de las unidades de beneficio .</t>
  </si>
  <si>
    <t>Actividad 1.renovacion de 31 hectáreas de plantaciones de cacao de los beneficiarios a partir de renovación de copa con injerto malayo y dotacion de unidades de beneficio</t>
  </si>
  <si>
    <t>a</t>
  </si>
  <si>
    <t>Mano de obra renovación (injerto malayo)</t>
  </si>
  <si>
    <t>Jornales</t>
  </si>
  <si>
    <t>b</t>
  </si>
  <si>
    <t>Navaja de injertación</t>
  </si>
  <si>
    <t>unidad</t>
  </si>
  <si>
    <t>c</t>
  </si>
  <si>
    <t>Tijeras de poda</t>
  </si>
  <si>
    <t>Unidad</t>
  </si>
  <si>
    <t>d</t>
  </si>
  <si>
    <t>Machete malayo</t>
  </si>
  <si>
    <t>e</t>
  </si>
  <si>
    <t>Vinipel</t>
  </si>
  <si>
    <t>Rollo</t>
  </si>
  <si>
    <t>f</t>
  </si>
  <si>
    <t>Varetas de cacao (Material genético)</t>
  </si>
  <si>
    <t>g</t>
  </si>
  <si>
    <t>Pasta cicatrizante</t>
  </si>
  <si>
    <t>Galón</t>
  </si>
  <si>
    <t>h</t>
  </si>
  <si>
    <t>Hipoclorito de Sodio</t>
  </si>
  <si>
    <t>i</t>
  </si>
  <si>
    <t>Cordeles de 120 cm</t>
  </si>
  <si>
    <t>Rollo x 100 m</t>
  </si>
  <si>
    <t>SUBTOTAL ACTIVIADAD 1</t>
  </si>
  <si>
    <t>Actividad 2. Dotacion de unidades de beneficio</t>
  </si>
  <si>
    <t>Casetas para ubicar los cajones fermentadores</t>
  </si>
  <si>
    <t>Caseta</t>
  </si>
  <si>
    <t>Cajón fermentador de cacao en madera de 2,4 x 0,7 x 0,7 m.</t>
  </si>
  <si>
    <t>Cajón</t>
  </si>
  <si>
    <t>Zaranda de clasificación</t>
  </si>
  <si>
    <t>Zaranda</t>
  </si>
  <si>
    <t>Marquesina para el secado del cacao</t>
  </si>
  <si>
    <t>Marquesina</t>
  </si>
  <si>
    <t>Pala de volteo</t>
  </si>
  <si>
    <t>Pala</t>
  </si>
  <si>
    <t>SUBTOTAL ACTIVIDAD 2</t>
  </si>
  <si>
    <t>TOTAL COMPONENTE 1</t>
  </si>
  <si>
    <t>COMPONENTE 2.   Costo de la asistencia técnica y el fortalecimiento organizacional del proyecto en Dibulla, La Guajira.</t>
  </si>
  <si>
    <t xml:space="preserve">Ingeniero Agrónomo </t>
  </si>
  <si>
    <t>mes</t>
  </si>
  <si>
    <t>Técnico injertador</t>
  </si>
  <si>
    <t xml:space="preserve">c </t>
  </si>
  <si>
    <t xml:space="preserve">Técnico en admón. de empresas agropecuarias </t>
  </si>
  <si>
    <t>Profesional socioempresarial</t>
  </si>
  <si>
    <t xml:space="preserve">Capacitación BPA </t>
  </si>
  <si>
    <t>Taller - Beneficio y secado</t>
  </si>
  <si>
    <t xml:space="preserve">Fortalecimiento organizacional y comercial </t>
  </si>
  <si>
    <t>Sesiones</t>
  </si>
  <si>
    <t>Escuelas de Campo (ECAS)</t>
  </si>
  <si>
    <t>ECAS</t>
  </si>
  <si>
    <t>Día de campo</t>
  </si>
  <si>
    <t>Evento</t>
  </si>
  <si>
    <t>2.7</t>
  </si>
  <si>
    <t>TOTAL COMPONENTE. 2</t>
  </si>
  <si>
    <t xml:space="preserve">COMPONENTE 3. gastos operativo </t>
  </si>
  <si>
    <t>Transporte de materiales de construcción</t>
  </si>
  <si>
    <t>Acarreo</t>
  </si>
  <si>
    <t>SUBTOTAL COMPONENTE 3</t>
  </si>
  <si>
    <t>TOTAL PRESUPUESTO INVERSIÓN DIRECTA</t>
  </si>
  <si>
    <t>NOTA</t>
  </si>
  <si>
    <t>El presupuesto corresponde al valor del proyecto estructurado.</t>
  </si>
  <si>
    <t xml:space="preserve"> </t>
  </si>
  <si>
    <t>La ART financiará el valor del costo directo ajustado con el IPC 2020 (1.61%) y el costo de implementación fue recalculado de manera global para los 11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</si>
</sst>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??_-;_-@"/>
    <numFmt numFmtId="165" formatCode="_-&quot;$&quot;* #,##0_-;\-&quot;$&quot;* #,##0_-;_-&quot;$&quot;* &quot;-&quot;??_-;_-@"/>
    <numFmt numFmtId="166" formatCode="_-* #,##0_-;\-* #,##0_-;_-* &quot;-&quot;_-;_-@"/>
    <numFmt numFmtId="167" formatCode="_-&quot;$&quot;* #,##0.0_-;\-&quot;$&quot;* #,##0.0_-;_-&quot;$&quot;* &quot;-&quot;??_-;_-@"/>
    <numFmt numFmtId="168" formatCode="_-&quot;$&quot;* #,##0.00_-;\-&quot;$&quot;* #,##0.00_-;_-&quot;$&quot;* &quot;-&quot;??_-;_-@"/>
  </numFmts>
  <fonts count="10">
    <font>
      <sz val="11"/>
      <color rgb="FF000000"/>
      <name val="Calibri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3" fontId="1" fillId="0" borderId="0" xfId="0" applyNumberFormat="1" applyFont="1" applyAlignment="1"/>
    <xf numFmtId="0" fontId="4" fillId="0" borderId="0" xfId="0" applyFont="1" applyAlignment="1"/>
    <xf numFmtId="0" fontId="7" fillId="3" borderId="14" xfId="0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 wrapText="1"/>
    </xf>
    <xf numFmtId="165" fontId="7" fillId="3" borderId="1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wrapText="1"/>
    </xf>
    <xf numFmtId="165" fontId="3" fillId="2" borderId="23" xfId="0" applyNumberFormat="1" applyFont="1" applyFill="1" applyBorder="1" applyAlignment="1">
      <alignment horizontal="right" wrapText="1"/>
    </xf>
    <xf numFmtId="165" fontId="3" fillId="2" borderId="22" xfId="0" applyNumberFormat="1" applyFont="1" applyFill="1" applyBorder="1" applyAlignment="1">
      <alignment horizontal="right" wrapText="1"/>
    </xf>
    <xf numFmtId="0" fontId="3" fillId="0" borderId="23" xfId="0" applyFont="1" applyBorder="1" applyAlignment="1">
      <alignment wrapText="1"/>
    </xf>
    <xf numFmtId="0" fontId="3" fillId="2" borderId="23" xfId="0" applyFont="1" applyFill="1" applyBorder="1" applyAlignment="1">
      <alignment wrapText="1"/>
    </xf>
    <xf numFmtId="3" fontId="3" fillId="2" borderId="23" xfId="0" applyNumberFormat="1" applyFont="1" applyFill="1" applyBorder="1" applyAlignment="1">
      <alignment horizontal="center" wrapText="1"/>
    </xf>
    <xf numFmtId="164" fontId="3" fillId="2" borderId="23" xfId="0" applyNumberFormat="1" applyFont="1" applyFill="1" applyBorder="1" applyAlignment="1">
      <alignment horizontal="right" wrapText="1"/>
    </xf>
    <xf numFmtId="165" fontId="3" fillId="2" borderId="24" xfId="0" applyNumberFormat="1" applyFont="1" applyFill="1" applyBorder="1" applyAlignment="1">
      <alignment horizontal="right" wrapText="1"/>
    </xf>
    <xf numFmtId="165" fontId="7" fillId="4" borderId="14" xfId="0" applyNumberFormat="1" applyFont="1" applyFill="1" applyBorder="1" applyAlignment="1">
      <alignment wrapText="1"/>
    </xf>
    <xf numFmtId="165" fontId="7" fillId="4" borderId="16" xfId="0" applyNumberFormat="1" applyFont="1" applyFill="1" applyBorder="1" applyAlignment="1">
      <alignment wrapText="1"/>
    </xf>
    <xf numFmtId="165" fontId="3" fillId="2" borderId="19" xfId="0" applyNumberFormat="1" applyFont="1" applyFill="1" applyBorder="1" applyAlignment="1">
      <alignment horizontal="right" wrapText="1"/>
    </xf>
    <xf numFmtId="165" fontId="4" fillId="2" borderId="19" xfId="0" applyNumberFormat="1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165" fontId="3" fillId="2" borderId="22" xfId="0" applyNumberFormat="1" applyFont="1" applyFill="1" applyBorder="1" applyAlignment="1">
      <alignment horizontal="center" wrapText="1"/>
    </xf>
    <xf numFmtId="165" fontId="3" fillId="2" borderId="16" xfId="0" applyNumberFormat="1" applyFont="1" applyFill="1" applyBorder="1" applyAlignment="1">
      <alignment wrapText="1"/>
    </xf>
    <xf numFmtId="165" fontId="3" fillId="2" borderId="24" xfId="0" applyNumberFormat="1" applyFont="1" applyFill="1" applyBorder="1" applyAlignment="1">
      <alignment horizontal="center" wrapText="1"/>
    </xf>
    <xf numFmtId="165" fontId="3" fillId="2" borderId="23" xfId="0" applyNumberFormat="1" applyFont="1" applyFill="1" applyBorder="1" applyAlignment="1">
      <alignment wrapText="1"/>
    </xf>
    <xf numFmtId="165" fontId="3" fillId="2" borderId="24" xfId="0" applyNumberFormat="1" applyFont="1" applyFill="1" applyBorder="1" applyAlignment="1">
      <alignment wrapText="1"/>
    </xf>
    <xf numFmtId="165" fontId="3" fillId="2" borderId="19" xfId="0" applyNumberFormat="1" applyFont="1" applyFill="1" applyBorder="1" applyAlignment="1">
      <alignment wrapText="1"/>
    </xf>
    <xf numFmtId="3" fontId="3" fillId="0" borderId="23" xfId="0" applyNumberFormat="1" applyFont="1" applyBorder="1" applyAlignment="1">
      <alignment horizontal="center" wrapText="1"/>
    </xf>
    <xf numFmtId="165" fontId="3" fillId="2" borderId="23" xfId="0" applyNumberFormat="1" applyFont="1" applyFill="1" applyBorder="1" applyAlignment="1">
      <alignment horizontal="center" wrapText="1"/>
    </xf>
    <xf numFmtId="165" fontId="3" fillId="2" borderId="14" xfId="0" applyNumberFormat="1" applyFont="1" applyFill="1" applyBorder="1" applyAlignment="1">
      <alignment horizontal="center" wrapText="1"/>
    </xf>
    <xf numFmtId="165" fontId="3" fillId="2" borderId="14" xfId="0" applyNumberFormat="1" applyFont="1" applyFill="1" applyBorder="1" applyAlignment="1">
      <alignment horizontal="center"/>
    </xf>
    <xf numFmtId="167" fontId="7" fillId="4" borderId="23" xfId="0" applyNumberFormat="1" applyFont="1" applyFill="1" applyBorder="1"/>
    <xf numFmtId="165" fontId="3" fillId="2" borderId="23" xfId="0" applyNumberFormat="1" applyFont="1" applyFill="1" applyBorder="1"/>
    <xf numFmtId="165" fontId="7" fillId="4" borderId="24" xfId="0" applyNumberFormat="1" applyFont="1" applyFill="1" applyBorder="1"/>
    <xf numFmtId="168" fontId="7" fillId="4" borderId="24" xfId="0" applyNumberFormat="1" applyFont="1" applyFill="1" applyBorder="1"/>
    <xf numFmtId="165" fontId="3" fillId="8" borderId="14" xfId="0" applyNumberFormat="1" applyFont="1" applyFill="1" applyBorder="1" applyAlignment="1">
      <alignment wrapText="1"/>
    </xf>
    <xf numFmtId="0" fontId="4" fillId="7" borderId="0" xfId="0" applyFont="1" applyFill="1" applyAlignment="1"/>
    <xf numFmtId="0" fontId="3" fillId="0" borderId="23" xfId="0" applyFont="1" applyBorder="1" applyAlignment="1">
      <alignment vertical="center" wrapText="1"/>
    </xf>
    <xf numFmtId="0" fontId="3" fillId="7" borderId="23" xfId="0" applyFont="1" applyFill="1" applyBorder="1" applyAlignment="1">
      <alignment vertical="center" wrapText="1"/>
    </xf>
    <xf numFmtId="0" fontId="3" fillId="7" borderId="23" xfId="0" applyFont="1" applyFill="1" applyBorder="1" applyAlignment="1">
      <alignment horizontal="center" vertical="center"/>
    </xf>
    <xf numFmtId="3" fontId="3" fillId="7" borderId="23" xfId="0" applyNumberFormat="1" applyFont="1" applyFill="1" applyBorder="1" applyAlignment="1">
      <alignment horizontal="right" vertical="center"/>
    </xf>
    <xf numFmtId="3" fontId="3" fillId="7" borderId="23" xfId="0" applyNumberFormat="1" applyFont="1" applyFill="1" applyBorder="1" applyAlignment="1">
      <alignment horizontal="center" vertical="center"/>
    </xf>
    <xf numFmtId="165" fontId="7" fillId="4" borderId="15" xfId="0" applyNumberFormat="1" applyFont="1" applyFill="1" applyBorder="1" applyAlignment="1">
      <alignment wrapText="1"/>
    </xf>
    <xf numFmtId="0" fontId="3" fillId="7" borderId="23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vertical="center" wrapText="1"/>
    </xf>
    <xf numFmtId="165" fontId="3" fillId="2" borderId="9" xfId="0" applyNumberFormat="1" applyFont="1" applyFill="1" applyBorder="1" applyAlignment="1">
      <alignment horizontal="right" wrapText="1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165" fontId="3" fillId="8" borderId="13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center" wrapText="1"/>
    </xf>
    <xf numFmtId="164" fontId="3" fillId="2" borderId="21" xfId="0" applyNumberFormat="1" applyFont="1" applyFill="1" applyBorder="1" applyAlignment="1">
      <alignment horizontal="center" wrapText="1"/>
    </xf>
    <xf numFmtId="165" fontId="7" fillId="8" borderId="13" xfId="0" applyNumberFormat="1" applyFont="1" applyFill="1" applyBorder="1" applyAlignment="1">
      <alignment wrapText="1"/>
    </xf>
    <xf numFmtId="167" fontId="7" fillId="4" borderId="9" xfId="0" applyNumberFormat="1" applyFont="1" applyFill="1" applyBorder="1"/>
    <xf numFmtId="0" fontId="6" fillId="2" borderId="19" xfId="0" applyFont="1" applyFill="1" applyBorder="1" applyAlignment="1">
      <alignment horizontal="left"/>
    </xf>
    <xf numFmtId="165" fontId="6" fillId="2" borderId="19" xfId="0" applyNumberFormat="1" applyFont="1" applyFill="1" applyBorder="1" applyAlignment="1">
      <alignment horizontal="center"/>
    </xf>
    <xf numFmtId="164" fontId="6" fillId="2" borderId="19" xfId="0" applyNumberFormat="1" applyFont="1" applyFill="1" applyBorder="1" applyAlignment="1">
      <alignment horizontal="center"/>
    </xf>
    <xf numFmtId="0" fontId="3" fillId="7" borderId="18" xfId="0" applyFont="1" applyFill="1" applyBorder="1"/>
    <xf numFmtId="0" fontId="8" fillId="2" borderId="0" xfId="0" applyFont="1" applyFill="1"/>
    <xf numFmtId="0" fontId="9" fillId="2" borderId="0" xfId="0" applyFont="1" applyFill="1"/>
    <xf numFmtId="167" fontId="6" fillId="2" borderId="19" xfId="0" applyNumberFormat="1" applyFont="1" applyFill="1" applyBorder="1"/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19" xfId="0" applyFont="1" applyFill="1" applyBorder="1" applyAlignment="1">
      <alignment horizontal="left"/>
    </xf>
    <xf numFmtId="164" fontId="4" fillId="2" borderId="19" xfId="0" applyNumberFormat="1" applyFont="1" applyFill="1" applyBorder="1"/>
    <xf numFmtId="165" fontId="4" fillId="2" borderId="19" xfId="0" applyNumberFormat="1" applyFont="1" applyFill="1" applyBorder="1"/>
    <xf numFmtId="0" fontId="4" fillId="2" borderId="17" xfId="0" applyFont="1" applyFill="1" applyBorder="1"/>
    <xf numFmtId="0" fontId="4" fillId="2" borderId="19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left" vertical="center"/>
    </xf>
    <xf numFmtId="164" fontId="7" fillId="2" borderId="19" xfId="0" applyNumberFormat="1" applyFont="1" applyFill="1" applyBorder="1" applyAlignment="1">
      <alignment vertical="center"/>
    </xf>
    <xf numFmtId="165" fontId="7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wrapText="1"/>
    </xf>
    <xf numFmtId="165" fontId="3" fillId="2" borderId="19" xfId="0" applyNumberFormat="1" applyFont="1" applyFill="1" applyBorder="1" applyAlignment="1">
      <alignment horizontal="center" wrapText="1"/>
    </xf>
    <xf numFmtId="166" fontId="4" fillId="2" borderId="19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horizontal="center" wrapText="1"/>
    </xf>
    <xf numFmtId="165" fontId="3" fillId="4" borderId="19" xfId="0" applyNumberFormat="1" applyFont="1" applyFill="1" applyBorder="1"/>
    <xf numFmtId="0" fontId="3" fillId="7" borderId="19" xfId="0" applyFont="1" applyFill="1" applyBorder="1"/>
    <xf numFmtId="167" fontId="3" fillId="7" borderId="19" xfId="0" applyNumberFormat="1" applyFont="1" applyFill="1" applyBorder="1"/>
    <xf numFmtId="168" fontId="3" fillId="7" borderId="17" xfId="0" applyNumberFormat="1" applyFont="1" applyFill="1" applyBorder="1"/>
    <xf numFmtId="0" fontId="4" fillId="7" borderId="19" xfId="0" applyFont="1" applyFill="1" applyBorder="1"/>
    <xf numFmtId="168" fontId="4" fillId="2" borderId="19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wrapText="1"/>
    </xf>
    <xf numFmtId="0" fontId="3" fillId="0" borderId="23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right" vertical="center"/>
    </xf>
    <xf numFmtId="165" fontId="7" fillId="0" borderId="13" xfId="0" applyNumberFormat="1" applyFont="1" applyFill="1" applyBorder="1" applyAlignment="1">
      <alignment wrapText="1"/>
    </xf>
    <xf numFmtId="165" fontId="3" fillId="0" borderId="19" xfId="0" applyNumberFormat="1" applyFont="1" applyFill="1" applyBorder="1" applyAlignment="1">
      <alignment horizontal="center" wrapText="1"/>
    </xf>
    <xf numFmtId="165" fontId="3" fillId="0" borderId="14" xfId="0" applyNumberFormat="1" applyFont="1" applyFill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 wrapText="1"/>
    </xf>
    <xf numFmtId="165" fontId="4" fillId="0" borderId="19" xfId="0" applyNumberFormat="1" applyFont="1" applyFill="1" applyBorder="1"/>
    <xf numFmtId="0" fontId="4" fillId="0" borderId="19" xfId="0" applyFont="1" applyFill="1" applyBorder="1"/>
    <xf numFmtId="0" fontId="4" fillId="0" borderId="0" xfId="0" applyFont="1" applyFill="1" applyAlignment="1"/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2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/>
    <xf numFmtId="0" fontId="3" fillId="0" borderId="9" xfId="0" applyFont="1" applyBorder="1" applyAlignment="1"/>
    <xf numFmtId="0" fontId="7" fillId="4" borderId="12" xfId="0" applyFont="1" applyFill="1" applyBorder="1" applyAlignment="1">
      <alignment horizontal="left" wrapText="1"/>
    </xf>
    <xf numFmtId="0" fontId="3" fillId="0" borderId="25" xfId="0" applyFont="1" applyBorder="1" applyAlignment="1"/>
    <xf numFmtId="0" fontId="3" fillId="0" borderId="13" xfId="0" applyFont="1" applyBorder="1" applyAlignment="1"/>
    <xf numFmtId="0" fontId="5" fillId="3" borderId="20" xfId="0" applyFont="1" applyFill="1" applyBorder="1" applyAlignment="1">
      <alignment horizontal="left" vertical="center"/>
    </xf>
    <xf numFmtId="0" fontId="3" fillId="0" borderId="10" xfId="0" applyFont="1" applyBorder="1" applyAlignment="1"/>
    <xf numFmtId="0" fontId="2" fillId="4" borderId="8" xfId="0" applyFont="1" applyFill="1" applyBorder="1" applyAlignment="1">
      <alignment horizontal="center" vertical="center" wrapText="1"/>
    </xf>
    <xf numFmtId="0" fontId="4" fillId="0" borderId="27" xfId="0" applyFont="1" applyBorder="1" applyAlignment="1"/>
    <xf numFmtId="0" fontId="4" fillId="0" borderId="11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3" fillId="0" borderId="20" xfId="0" applyFont="1" applyBorder="1" applyAlignment="1"/>
    <xf numFmtId="0" fontId="3" fillId="0" borderId="7" xfId="0" applyFont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3" fillId="0" borderId="22" xfId="0" applyFont="1" applyBorder="1" applyAlignment="1"/>
    <xf numFmtId="0" fontId="7" fillId="3" borderId="12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3" fillId="0" borderId="11" xfId="0" applyFont="1" applyBorder="1" applyAlignment="1"/>
    <xf numFmtId="0" fontId="7" fillId="6" borderId="28" xfId="0" applyFont="1" applyFill="1" applyBorder="1" applyAlignment="1">
      <alignment horizontal="left" vertical="top" wrapText="1"/>
    </xf>
    <xf numFmtId="0" fontId="3" fillId="0" borderId="25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2" fillId="2" borderId="19" xfId="0" applyFont="1" applyFill="1" applyBorder="1" applyAlignment="1">
      <alignment horizontal="left" vertical="center" wrapText="1"/>
    </xf>
    <xf numFmtId="0" fontId="3" fillId="0" borderId="19" xfId="0" applyFont="1" applyBorder="1" applyAlignment="1"/>
    <xf numFmtId="0" fontId="3" fillId="0" borderId="17" xfId="0" applyFont="1" applyBorder="1" applyAlignment="1"/>
    <xf numFmtId="0" fontId="3" fillId="0" borderId="29" xfId="0" applyFont="1" applyBorder="1" applyAlignment="1"/>
    <xf numFmtId="0" fontId="4" fillId="7" borderId="19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wrapText="1"/>
    </xf>
    <xf numFmtId="0" fontId="7" fillId="4" borderId="20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center" wrapText="1"/>
    </xf>
    <xf numFmtId="0" fontId="6" fillId="0" borderId="19" xfId="0" applyFont="1" applyBorder="1" applyAlignment="1"/>
    <xf numFmtId="0" fontId="7" fillId="4" borderId="23" xfId="0" applyFont="1" applyFill="1" applyBorder="1" applyAlignment="1">
      <alignment horizontal="left"/>
    </xf>
    <xf numFmtId="0" fontId="3" fillId="0" borderId="2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3"/>
  <sheetViews>
    <sheetView tabSelected="1" zoomScale="90" zoomScaleNormal="90" workbookViewId="0">
      <selection activeCell="A40" sqref="A40"/>
    </sheetView>
  </sheetViews>
  <sheetFormatPr defaultColWidth="14.42578125" defaultRowHeight="15" customHeight="1"/>
  <cols>
    <col min="1" max="1" width="3.42578125" style="2" customWidth="1"/>
    <col min="2" max="2" width="33.85546875" style="2" customWidth="1"/>
    <col min="3" max="3" width="18" style="2" customWidth="1"/>
    <col min="4" max="4" width="11.42578125" style="2" customWidth="1"/>
    <col min="5" max="5" width="26.5703125" style="2" bestFit="1" customWidth="1"/>
    <col min="6" max="6" width="26.140625" style="2" bestFit="1" customWidth="1"/>
    <col min="7" max="7" width="1.7109375" style="2" customWidth="1"/>
    <col min="8" max="8" width="26.5703125" style="2" bestFit="1" customWidth="1"/>
    <col min="9" max="9" width="26.140625" style="2" bestFit="1" customWidth="1"/>
    <col min="10" max="10" width="15.85546875" style="2" customWidth="1"/>
    <col min="11" max="11" width="2.42578125" style="2" customWidth="1"/>
    <col min="12" max="12" width="16.7109375" style="2" customWidth="1"/>
    <col min="13" max="29" width="11.42578125" style="2" customWidth="1"/>
    <col min="30" max="16384" width="14.42578125" style="2"/>
  </cols>
  <sheetData>
    <row r="1" spans="1:29" ht="23.25" customHeight="1">
      <c r="A1" s="119"/>
      <c r="B1" s="120"/>
      <c r="C1" s="105" t="s">
        <v>0</v>
      </c>
      <c r="D1" s="106"/>
      <c r="E1" s="106"/>
      <c r="F1" s="106"/>
      <c r="G1" s="106"/>
      <c r="H1" s="107"/>
      <c r="I1" s="123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ht="23.25" customHeight="1">
      <c r="A2" s="121"/>
      <c r="B2" s="122"/>
      <c r="C2" s="108" t="s">
        <v>1</v>
      </c>
      <c r="D2" s="109"/>
      <c r="E2" s="109"/>
      <c r="F2" s="109"/>
      <c r="G2" s="109"/>
      <c r="H2" s="110"/>
      <c r="I2" s="124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29" ht="10.5" customHeight="1">
      <c r="A3" s="67"/>
      <c r="B3" s="68"/>
      <c r="C3" s="69"/>
      <c r="D3" s="68"/>
      <c r="E3" s="70"/>
      <c r="F3" s="71"/>
      <c r="G3" s="68"/>
      <c r="H3" s="68"/>
      <c r="I3" s="72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</row>
    <row r="4" spans="1:29" ht="57" customHeight="1">
      <c r="A4" s="114" t="s">
        <v>2</v>
      </c>
      <c r="B4" s="115"/>
      <c r="C4" s="116" t="s">
        <v>3</v>
      </c>
      <c r="D4" s="117"/>
      <c r="E4" s="117"/>
      <c r="F4" s="117"/>
      <c r="G4" s="117"/>
      <c r="H4" s="117"/>
      <c r="I4" s="118"/>
      <c r="J4" s="73"/>
      <c r="K4" s="73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24.75" customHeight="1">
      <c r="A5" s="74"/>
      <c r="B5" s="75"/>
      <c r="C5" s="76"/>
      <c r="D5" s="75"/>
      <c r="E5" s="77"/>
      <c r="F5" s="78"/>
      <c r="G5" s="68"/>
      <c r="H5" s="79"/>
      <c r="I5" s="80"/>
      <c r="J5" s="81"/>
      <c r="K5" s="82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</row>
    <row r="6" spans="1:29" ht="39" customHeight="1">
      <c r="A6" s="125" t="s">
        <v>4</v>
      </c>
      <c r="B6" s="113"/>
      <c r="C6" s="3" t="s">
        <v>5</v>
      </c>
      <c r="D6" s="3" t="s">
        <v>6</v>
      </c>
      <c r="E6" s="4" t="s">
        <v>7</v>
      </c>
      <c r="F6" s="5" t="s">
        <v>8</v>
      </c>
      <c r="G6" s="6"/>
      <c r="H6" s="7" t="s">
        <v>9</v>
      </c>
      <c r="I6" s="8" t="s">
        <v>10</v>
      </c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</row>
    <row r="7" spans="1:29" ht="45.75" customHeight="1">
      <c r="A7" s="126" t="s">
        <v>11</v>
      </c>
      <c r="B7" s="109"/>
      <c r="C7" s="109"/>
      <c r="D7" s="109"/>
      <c r="E7" s="109"/>
      <c r="F7" s="109"/>
      <c r="G7" s="109"/>
      <c r="H7" s="109"/>
      <c r="I7" s="127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</row>
    <row r="8" spans="1:29" ht="34.5" customHeight="1">
      <c r="A8" s="128" t="s">
        <v>12</v>
      </c>
      <c r="B8" s="129"/>
      <c r="C8" s="129"/>
      <c r="D8" s="129"/>
      <c r="E8" s="129"/>
      <c r="F8" s="129"/>
      <c r="G8" s="130"/>
      <c r="H8" s="130"/>
      <c r="I8" s="131"/>
      <c r="J8" s="132"/>
      <c r="K8" s="133"/>
      <c r="L8" s="133"/>
      <c r="M8" s="133"/>
      <c r="N8" s="133"/>
      <c r="O8" s="133"/>
      <c r="P8" s="133"/>
      <c r="Q8" s="133"/>
      <c r="R8" s="133"/>
      <c r="S8" s="133"/>
      <c r="T8" s="134"/>
      <c r="U8" s="137"/>
      <c r="V8" s="133"/>
      <c r="W8" s="133"/>
      <c r="X8" s="133"/>
      <c r="Y8" s="133"/>
      <c r="Z8" s="133"/>
      <c r="AA8" s="133"/>
      <c r="AB8" s="133"/>
      <c r="AC8" s="133"/>
    </row>
    <row r="9" spans="1:29" ht="28.5">
      <c r="A9" s="9" t="s">
        <v>13</v>
      </c>
      <c r="B9" s="13" t="s">
        <v>14</v>
      </c>
      <c r="C9" s="13" t="s">
        <v>15</v>
      </c>
      <c r="D9" s="14">
        <v>930</v>
      </c>
      <c r="E9" s="15">
        <v>41000</v>
      </c>
      <c r="F9" s="10">
        <f t="shared" ref="F9:F24" si="0">+D9*E9</f>
        <v>38130000</v>
      </c>
      <c r="G9" s="19"/>
      <c r="H9" s="10">
        <f t="shared" ref="H9:H24" si="1">+F9</f>
        <v>38130000</v>
      </c>
      <c r="I9" s="11">
        <f>+F9</f>
        <v>38130000</v>
      </c>
      <c r="J9" s="20"/>
      <c r="K9" s="21"/>
      <c r="L9" s="20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4.25">
      <c r="A10" s="9" t="s">
        <v>16</v>
      </c>
      <c r="B10" s="12" t="s">
        <v>17</v>
      </c>
      <c r="C10" s="13" t="s">
        <v>18</v>
      </c>
      <c r="D10" s="14">
        <v>31</v>
      </c>
      <c r="E10" s="15">
        <v>50000</v>
      </c>
      <c r="F10" s="10">
        <f t="shared" si="0"/>
        <v>1550000</v>
      </c>
      <c r="G10" s="19"/>
      <c r="H10" s="10">
        <f t="shared" si="1"/>
        <v>1550000</v>
      </c>
      <c r="I10" s="16"/>
      <c r="J10" s="20"/>
      <c r="K10" s="21"/>
      <c r="L10" s="20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4.25">
      <c r="A11" s="9" t="s">
        <v>19</v>
      </c>
      <c r="B11" s="39" t="s">
        <v>20</v>
      </c>
      <c r="C11" s="40" t="s">
        <v>21</v>
      </c>
      <c r="D11" s="41">
        <v>31</v>
      </c>
      <c r="E11" s="42">
        <v>35000</v>
      </c>
      <c r="F11" s="10">
        <f t="shared" si="0"/>
        <v>1085000</v>
      </c>
      <c r="G11" s="19"/>
      <c r="H11" s="10">
        <f t="shared" si="1"/>
        <v>1085000</v>
      </c>
      <c r="I11" s="16"/>
      <c r="J11" s="20"/>
      <c r="K11" s="21"/>
      <c r="L11" s="20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14.25">
      <c r="A12" s="9" t="s">
        <v>22</v>
      </c>
      <c r="B12" s="39" t="s">
        <v>23</v>
      </c>
      <c r="C12" s="40" t="s">
        <v>21</v>
      </c>
      <c r="D12" s="41">
        <v>31</v>
      </c>
      <c r="E12" s="42">
        <v>45000</v>
      </c>
      <c r="F12" s="10">
        <f t="shared" si="0"/>
        <v>1395000</v>
      </c>
      <c r="G12" s="19"/>
      <c r="H12" s="10">
        <f t="shared" si="1"/>
        <v>1395000</v>
      </c>
      <c r="I12" s="16"/>
      <c r="J12" s="20"/>
      <c r="K12" s="21"/>
      <c r="L12" s="20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ht="14.25">
      <c r="A13" s="9" t="s">
        <v>24</v>
      </c>
      <c r="B13" s="39" t="s">
        <v>25</v>
      </c>
      <c r="C13" s="40" t="s">
        <v>26</v>
      </c>
      <c r="D13" s="41">
        <v>31</v>
      </c>
      <c r="E13" s="42">
        <v>5500</v>
      </c>
      <c r="F13" s="10">
        <f t="shared" si="0"/>
        <v>170500</v>
      </c>
      <c r="G13" s="19"/>
      <c r="H13" s="10">
        <f t="shared" si="1"/>
        <v>170500</v>
      </c>
      <c r="I13" s="16"/>
      <c r="J13" s="20"/>
      <c r="K13" s="21"/>
      <c r="L13" s="20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ht="28.5">
      <c r="A14" s="9" t="s">
        <v>27</v>
      </c>
      <c r="B14" s="39" t="s">
        <v>28</v>
      </c>
      <c r="C14" s="40" t="s">
        <v>21</v>
      </c>
      <c r="D14" s="43">
        <v>31000</v>
      </c>
      <c r="E14" s="42">
        <v>1200</v>
      </c>
      <c r="F14" s="10">
        <f t="shared" si="0"/>
        <v>37200000</v>
      </c>
      <c r="G14" s="19"/>
      <c r="H14" s="10">
        <f t="shared" si="1"/>
        <v>37200000</v>
      </c>
      <c r="I14" s="16"/>
      <c r="J14" s="20"/>
      <c r="K14" s="21"/>
      <c r="L14" s="20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29" ht="14.25">
      <c r="A15" s="9" t="s">
        <v>29</v>
      </c>
      <c r="B15" s="39" t="s">
        <v>30</v>
      </c>
      <c r="C15" s="40" t="s">
        <v>31</v>
      </c>
      <c r="D15" s="41">
        <v>31</v>
      </c>
      <c r="E15" s="42">
        <v>8000</v>
      </c>
      <c r="F15" s="10">
        <f t="shared" si="0"/>
        <v>248000</v>
      </c>
      <c r="G15" s="19"/>
      <c r="H15" s="10">
        <f t="shared" si="1"/>
        <v>248000</v>
      </c>
      <c r="I15" s="16"/>
      <c r="J15" s="20"/>
      <c r="K15" s="21"/>
      <c r="L15" s="20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ht="14.25">
      <c r="A16" s="9" t="s">
        <v>32</v>
      </c>
      <c r="B16" s="39" t="s">
        <v>33</v>
      </c>
      <c r="C16" s="40" t="s">
        <v>31</v>
      </c>
      <c r="D16" s="41">
        <v>31</v>
      </c>
      <c r="E16" s="42">
        <v>2200</v>
      </c>
      <c r="F16" s="10">
        <f t="shared" si="0"/>
        <v>68200</v>
      </c>
      <c r="G16" s="19"/>
      <c r="H16" s="10">
        <f t="shared" si="1"/>
        <v>68200</v>
      </c>
      <c r="I16" s="16"/>
      <c r="J16" s="20"/>
      <c r="K16" s="21"/>
      <c r="L16" s="20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ht="14.25">
      <c r="A17" s="9" t="s">
        <v>34</v>
      </c>
      <c r="B17" s="39" t="s">
        <v>35</v>
      </c>
      <c r="C17" s="40" t="s">
        <v>36</v>
      </c>
      <c r="D17" s="41">
        <v>31</v>
      </c>
      <c r="E17" s="42">
        <v>4500</v>
      </c>
      <c r="F17" s="10">
        <f t="shared" si="0"/>
        <v>139500</v>
      </c>
      <c r="G17" s="19"/>
      <c r="H17" s="10">
        <f t="shared" si="1"/>
        <v>139500</v>
      </c>
      <c r="I17" s="16"/>
      <c r="J17" s="20"/>
      <c r="K17" s="21"/>
      <c r="L17" s="20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ht="15" customHeight="1">
      <c r="A18" s="111" t="s">
        <v>37</v>
      </c>
      <c r="B18" s="133"/>
      <c r="C18" s="133"/>
      <c r="D18" s="133"/>
      <c r="E18" s="135"/>
      <c r="F18" s="44">
        <f>SUM(F3:F17)</f>
        <v>79986200</v>
      </c>
      <c r="G18" s="28"/>
      <c r="H18" s="17">
        <f>SUM(H3:H17)</f>
        <v>79986200</v>
      </c>
      <c r="I18" s="18">
        <f>SUM(I3:I17)</f>
        <v>38130000</v>
      </c>
      <c r="J18" s="20"/>
      <c r="K18" s="83"/>
      <c r="L18" s="20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ht="14.25">
      <c r="A19" s="128" t="s">
        <v>38</v>
      </c>
      <c r="B19" s="129"/>
      <c r="C19" s="129"/>
      <c r="D19" s="129"/>
      <c r="E19" s="129"/>
      <c r="F19" s="130"/>
      <c r="G19" s="130"/>
      <c r="H19" s="130"/>
      <c r="I19" s="131"/>
      <c r="J19" s="20"/>
      <c r="K19" s="21"/>
      <c r="L19" s="20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 ht="28.5">
      <c r="A20" s="9" t="s">
        <v>13</v>
      </c>
      <c r="B20" s="39" t="s">
        <v>39</v>
      </c>
      <c r="C20" s="45" t="s">
        <v>40</v>
      </c>
      <c r="D20" s="41">
        <v>31</v>
      </c>
      <c r="E20" s="42">
        <v>600000</v>
      </c>
      <c r="F20" s="47">
        <f>D20*E20</f>
        <v>18600000</v>
      </c>
      <c r="G20" s="19"/>
      <c r="H20" s="10">
        <f t="shared" si="1"/>
        <v>18600000</v>
      </c>
      <c r="I20" s="16"/>
      <c r="J20" s="20"/>
      <c r="K20" s="21"/>
      <c r="L20" s="20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1:29" ht="28.5">
      <c r="A21" s="9" t="s">
        <v>16</v>
      </c>
      <c r="B21" s="46" t="s">
        <v>41</v>
      </c>
      <c r="C21" s="45" t="s">
        <v>42</v>
      </c>
      <c r="D21" s="41">
        <v>31</v>
      </c>
      <c r="E21" s="42">
        <v>800000</v>
      </c>
      <c r="F21" s="47">
        <f t="shared" si="0"/>
        <v>24800000</v>
      </c>
      <c r="G21" s="19"/>
      <c r="H21" s="10">
        <f t="shared" si="1"/>
        <v>24800000</v>
      </c>
      <c r="I21" s="16"/>
      <c r="J21" s="20"/>
      <c r="K21" s="21"/>
      <c r="L21" s="20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ht="15.75" customHeight="1">
      <c r="A22" s="9" t="s">
        <v>19</v>
      </c>
      <c r="B22" s="39" t="s">
        <v>43</v>
      </c>
      <c r="C22" s="45" t="s">
        <v>44</v>
      </c>
      <c r="D22" s="41">
        <v>31</v>
      </c>
      <c r="E22" s="42">
        <v>150000</v>
      </c>
      <c r="F22" s="47">
        <f t="shared" si="0"/>
        <v>4650000</v>
      </c>
      <c r="G22" s="19"/>
      <c r="H22" s="10">
        <f t="shared" si="1"/>
        <v>4650000</v>
      </c>
      <c r="I22" s="16"/>
      <c r="J22" s="20"/>
      <c r="K22" s="21"/>
      <c r="L22" s="20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ht="15.75" customHeight="1">
      <c r="A23" s="9" t="s">
        <v>22</v>
      </c>
      <c r="B23" s="39" t="s">
        <v>45</v>
      </c>
      <c r="C23" s="45" t="s">
        <v>46</v>
      </c>
      <c r="D23" s="41">
        <v>31</v>
      </c>
      <c r="E23" s="42">
        <v>1500000</v>
      </c>
      <c r="F23" s="47">
        <f t="shared" si="0"/>
        <v>46500000</v>
      </c>
      <c r="G23" s="19"/>
      <c r="H23" s="10">
        <f t="shared" si="1"/>
        <v>46500000</v>
      </c>
      <c r="I23" s="16"/>
      <c r="J23" s="20"/>
      <c r="K23" s="21"/>
      <c r="L23" s="20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ht="15.75" customHeight="1">
      <c r="A24" s="9" t="s">
        <v>24</v>
      </c>
      <c r="B24" s="39" t="s">
        <v>47</v>
      </c>
      <c r="C24" s="45" t="s">
        <v>48</v>
      </c>
      <c r="D24" s="41">
        <v>31</v>
      </c>
      <c r="E24" s="42">
        <v>40000</v>
      </c>
      <c r="F24" s="47">
        <f t="shared" si="0"/>
        <v>1240000</v>
      </c>
      <c r="G24" s="19"/>
      <c r="H24" s="10">
        <f t="shared" si="1"/>
        <v>1240000</v>
      </c>
      <c r="I24" s="16"/>
      <c r="J24" s="20"/>
      <c r="K24" s="21"/>
      <c r="L24" s="20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ht="15.75" customHeight="1">
      <c r="A25" s="111" t="s">
        <v>49</v>
      </c>
      <c r="B25" s="133"/>
      <c r="C25" s="133"/>
      <c r="D25" s="133"/>
      <c r="E25" s="135"/>
      <c r="F25" s="17">
        <f>SUM(F20:F24)</f>
        <v>95790000</v>
      </c>
      <c r="G25" s="28"/>
      <c r="H25" s="17">
        <f>SUM(H20:H24)</f>
        <v>95790000</v>
      </c>
      <c r="I25" s="18"/>
      <c r="J25" s="20"/>
      <c r="K25" s="21"/>
      <c r="L25" s="20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ht="15.75" customHeight="1">
      <c r="A26" s="111" t="s">
        <v>50</v>
      </c>
      <c r="B26" s="112"/>
      <c r="C26" s="112"/>
      <c r="D26" s="112"/>
      <c r="E26" s="113"/>
      <c r="F26" s="17">
        <f>F18+F25</f>
        <v>175776200</v>
      </c>
      <c r="G26" s="28"/>
      <c r="H26" s="17">
        <f t="shared" ref="H26:I26" si="2">H18+H25</f>
        <v>175776200</v>
      </c>
      <c r="I26" s="17">
        <f t="shared" si="2"/>
        <v>38130000</v>
      </c>
      <c r="J26" s="20"/>
      <c r="K26" s="21"/>
      <c r="L26" s="20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29" ht="23.25" customHeight="1">
      <c r="A27" s="138" t="s">
        <v>51</v>
      </c>
      <c r="B27" s="112"/>
      <c r="C27" s="112"/>
      <c r="D27" s="112"/>
      <c r="E27" s="112"/>
      <c r="F27" s="109"/>
      <c r="G27" s="109"/>
      <c r="H27" s="109"/>
      <c r="I27" s="127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ht="15.75" customHeight="1">
      <c r="A28" s="13" t="s">
        <v>13</v>
      </c>
      <c r="B28" s="48" t="s">
        <v>52</v>
      </c>
      <c r="C28" s="49" t="s">
        <v>53</v>
      </c>
      <c r="D28" s="49">
        <v>12</v>
      </c>
      <c r="E28" s="50">
        <v>4000000</v>
      </c>
      <c r="F28" s="52">
        <f>D28*E28</f>
        <v>48000000</v>
      </c>
      <c r="G28" s="84"/>
      <c r="H28" s="37">
        <f>F28</f>
        <v>48000000</v>
      </c>
      <c r="I28" s="23"/>
      <c r="J28" s="20"/>
      <c r="K28" s="21"/>
      <c r="L28" s="20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ht="15.75" customHeight="1">
      <c r="A29" s="13" t="s">
        <v>16</v>
      </c>
      <c r="B29" s="48" t="s">
        <v>54</v>
      </c>
      <c r="C29" s="49" t="s">
        <v>53</v>
      </c>
      <c r="D29" s="49">
        <v>12</v>
      </c>
      <c r="E29" s="50">
        <v>1500000</v>
      </c>
      <c r="F29" s="52">
        <f t="shared" ref="F29:F35" si="3">D29*E29</f>
        <v>18000000</v>
      </c>
      <c r="G29" s="28"/>
      <c r="H29" s="37">
        <f t="shared" ref="H29:H35" si="4">F29</f>
        <v>18000000</v>
      </c>
      <c r="I29" s="24"/>
      <c r="J29" s="20"/>
      <c r="K29" s="21"/>
      <c r="L29" s="20"/>
      <c r="M29" s="85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ht="15.75" customHeight="1">
      <c r="A30" s="13" t="s">
        <v>55</v>
      </c>
      <c r="B30" s="48" t="s">
        <v>56</v>
      </c>
      <c r="C30" s="49" t="s">
        <v>53</v>
      </c>
      <c r="D30" s="49">
        <v>12</v>
      </c>
      <c r="E30" s="50">
        <v>1800000</v>
      </c>
      <c r="F30" s="52">
        <f t="shared" si="3"/>
        <v>21600000</v>
      </c>
      <c r="G30" s="84"/>
      <c r="H30" s="37">
        <f t="shared" si="4"/>
        <v>21600000</v>
      </c>
      <c r="I30" s="25"/>
      <c r="J30" s="20"/>
      <c r="K30" s="21"/>
      <c r="L30" s="2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ht="15.75" customHeight="1">
      <c r="A31" s="13" t="s">
        <v>22</v>
      </c>
      <c r="B31" s="48" t="s">
        <v>57</v>
      </c>
      <c r="C31" s="49" t="s">
        <v>53</v>
      </c>
      <c r="D31" s="49">
        <v>6</v>
      </c>
      <c r="E31" s="50">
        <v>3000000</v>
      </c>
      <c r="F31" s="52">
        <f t="shared" si="3"/>
        <v>18000000</v>
      </c>
      <c r="G31" s="26"/>
      <c r="H31" s="37">
        <f t="shared" si="4"/>
        <v>18000000</v>
      </c>
      <c r="I31" s="27"/>
      <c r="J31" s="20"/>
      <c r="K31" s="21"/>
      <c r="L31" s="20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ht="24" customHeight="1">
      <c r="A32" s="13" t="s">
        <v>24</v>
      </c>
      <c r="B32" s="39" t="s">
        <v>58</v>
      </c>
      <c r="C32" s="51" t="s">
        <v>59</v>
      </c>
      <c r="D32" s="49">
        <v>4</v>
      </c>
      <c r="E32" s="50">
        <v>1000000</v>
      </c>
      <c r="F32" s="52">
        <f t="shared" si="3"/>
        <v>4000000</v>
      </c>
      <c r="G32" s="28"/>
      <c r="H32" s="37">
        <f t="shared" si="4"/>
        <v>4000000</v>
      </c>
      <c r="I32" s="27"/>
      <c r="J32" s="20"/>
      <c r="K32" s="21"/>
      <c r="L32" s="20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ht="15.75" customHeight="1">
      <c r="A33" s="13" t="s">
        <v>27</v>
      </c>
      <c r="B33" s="39" t="s">
        <v>60</v>
      </c>
      <c r="C33" s="51" t="s">
        <v>61</v>
      </c>
      <c r="D33" s="49">
        <v>12</v>
      </c>
      <c r="E33" s="50">
        <v>1000000</v>
      </c>
      <c r="F33" s="52">
        <f t="shared" si="3"/>
        <v>12000000</v>
      </c>
      <c r="G33" s="28"/>
      <c r="H33" s="37">
        <f t="shared" si="4"/>
        <v>12000000</v>
      </c>
      <c r="I33" s="27"/>
      <c r="J33" s="20"/>
      <c r="K33" s="21"/>
      <c r="L33" s="20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ht="15.75" customHeight="1">
      <c r="A34" s="13" t="s">
        <v>29</v>
      </c>
      <c r="B34" s="39" t="s">
        <v>62</v>
      </c>
      <c r="C34" s="51" t="s">
        <v>63</v>
      </c>
      <c r="D34" s="49">
        <v>4</v>
      </c>
      <c r="E34" s="50">
        <v>1000000</v>
      </c>
      <c r="F34" s="52">
        <f t="shared" si="3"/>
        <v>4000000</v>
      </c>
      <c r="G34" s="28"/>
      <c r="H34" s="37">
        <f t="shared" si="4"/>
        <v>4000000</v>
      </c>
      <c r="I34" s="27"/>
      <c r="J34" s="20"/>
      <c r="K34" s="21"/>
      <c r="L34" s="20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</row>
    <row r="35" spans="1:29" ht="15.75" customHeight="1">
      <c r="A35" s="13" t="s">
        <v>32</v>
      </c>
      <c r="B35" s="39" t="s">
        <v>64</v>
      </c>
      <c r="C35" s="51" t="s">
        <v>65</v>
      </c>
      <c r="D35" s="29">
        <v>1</v>
      </c>
      <c r="E35" s="50">
        <v>1000000</v>
      </c>
      <c r="F35" s="52">
        <f t="shared" si="3"/>
        <v>1000000</v>
      </c>
      <c r="G35" s="28"/>
      <c r="H35" s="37">
        <f t="shared" si="4"/>
        <v>1000000</v>
      </c>
      <c r="I35" s="27"/>
      <c r="J35" s="20"/>
      <c r="K35" s="21"/>
      <c r="L35" s="20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30" hidden="1" customHeight="1">
      <c r="A36" s="22" t="s">
        <v>66</v>
      </c>
      <c r="B36" s="53"/>
      <c r="C36" s="54"/>
      <c r="D36" s="55"/>
      <c r="E36" s="56"/>
      <c r="F36" s="30">
        <f t="shared" ref="F36" si="5">+D36*E36</f>
        <v>0</v>
      </c>
      <c r="G36" s="28"/>
      <c r="H36" s="31">
        <f t="shared" ref="H36" si="6">+F36</f>
        <v>0</v>
      </c>
      <c r="I36" s="27"/>
      <c r="J36" s="20"/>
      <c r="K36" s="21"/>
      <c r="L36" s="20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ht="24.75" customHeight="1">
      <c r="A37" s="111" t="s">
        <v>67</v>
      </c>
      <c r="B37" s="112"/>
      <c r="C37" s="112"/>
      <c r="D37" s="112"/>
      <c r="E37" s="113"/>
      <c r="F37" s="17">
        <f>SUM(F28:F36)</f>
        <v>126600000</v>
      </c>
      <c r="G37" s="28"/>
      <c r="H37" s="17">
        <f>SUM(H28:H36)</f>
        <v>126600000</v>
      </c>
      <c r="I37" s="18">
        <f>SUM(I28:I31)</f>
        <v>0</v>
      </c>
      <c r="J37" s="20"/>
      <c r="K37" s="21"/>
      <c r="L37" s="20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ht="24.75" customHeight="1">
      <c r="A38" s="138" t="s">
        <v>68</v>
      </c>
      <c r="B38" s="112"/>
      <c r="C38" s="112"/>
      <c r="D38" s="112"/>
      <c r="E38" s="112"/>
      <c r="F38" s="109"/>
      <c r="G38" s="109"/>
      <c r="H38" s="109"/>
      <c r="I38" s="127"/>
      <c r="J38" s="20"/>
      <c r="K38" s="21"/>
      <c r="L38" s="20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</row>
    <row r="39" spans="1:29" ht="27" customHeight="1">
      <c r="A39" s="13"/>
      <c r="B39" s="39" t="s">
        <v>69</v>
      </c>
      <c r="C39" s="45" t="s">
        <v>70</v>
      </c>
      <c r="D39" s="41">
        <v>31</v>
      </c>
      <c r="E39" s="42">
        <v>100000</v>
      </c>
      <c r="F39" s="57">
        <f t="shared" ref="F39" si="7">D39*E39</f>
        <v>3100000</v>
      </c>
      <c r="G39" s="84"/>
      <c r="H39" s="32">
        <f>F39</f>
        <v>3100000</v>
      </c>
      <c r="I39" s="25"/>
      <c r="J39" s="71"/>
      <c r="K39" s="68"/>
      <c r="L39" s="71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</row>
    <row r="40" spans="1:29" s="104" customFormat="1" ht="30" customHeight="1">
      <c r="A40" s="93"/>
      <c r="B40" s="94"/>
      <c r="C40" s="95"/>
      <c r="D40" s="96"/>
      <c r="E40" s="97"/>
      <c r="F40" s="98"/>
      <c r="G40" s="99"/>
      <c r="H40" s="100"/>
      <c r="I40" s="101"/>
      <c r="J40" s="102"/>
      <c r="K40" s="103"/>
      <c r="L40" s="102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</row>
    <row r="41" spans="1:29" ht="15.75" customHeight="1">
      <c r="A41" s="139" t="s">
        <v>71</v>
      </c>
      <c r="B41" s="115"/>
      <c r="C41" s="115"/>
      <c r="D41" s="115"/>
      <c r="E41" s="122"/>
      <c r="F41" s="33">
        <f>SUM(F39:F40)</f>
        <v>3100000</v>
      </c>
      <c r="G41" s="34"/>
      <c r="H41" s="33">
        <f>SUM(H39:H40)</f>
        <v>3100000</v>
      </c>
      <c r="I41" s="35">
        <f>SUM(I39:I40)</f>
        <v>0</v>
      </c>
      <c r="J41" s="71"/>
      <c r="K41" s="68"/>
      <c r="L41" s="71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</row>
    <row r="42" spans="1:29" ht="14.25" customHeight="1">
      <c r="A42" s="140"/>
      <c r="B42" s="141"/>
      <c r="C42" s="59"/>
      <c r="D42" s="60"/>
      <c r="E42" s="61"/>
      <c r="F42" s="65"/>
      <c r="G42" s="60"/>
      <c r="H42" s="65"/>
      <c r="I42" s="86"/>
      <c r="J42" s="71"/>
      <c r="K42" s="68"/>
      <c r="L42" s="71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</row>
    <row r="43" spans="1:29">
      <c r="A43" s="142" t="s">
        <v>72</v>
      </c>
      <c r="B43" s="143"/>
      <c r="C43" s="143"/>
      <c r="D43" s="143"/>
      <c r="E43" s="143"/>
      <c r="F43" s="58">
        <f>+H43+I43</f>
        <v>343606200</v>
      </c>
      <c r="G43" s="87"/>
      <c r="H43" s="33">
        <f>+H26+H37+H41</f>
        <v>305476200</v>
      </c>
      <c r="I43" s="36">
        <f>+I26+I37+I41</f>
        <v>38130000</v>
      </c>
      <c r="J43" s="71"/>
      <c r="K43" s="68"/>
      <c r="L43" s="71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</row>
    <row r="44" spans="1:29" s="38" customFormat="1" ht="14.25">
      <c r="A44" s="62"/>
      <c r="B44" s="136"/>
      <c r="C44" s="136"/>
      <c r="D44" s="136"/>
      <c r="E44" s="136"/>
      <c r="F44" s="136"/>
      <c r="G44" s="88"/>
      <c r="H44" s="89"/>
      <c r="I44" s="90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29" ht="15.75" customHeight="1">
      <c r="A45" s="63" t="s">
        <v>73</v>
      </c>
      <c r="B45" s="68"/>
      <c r="C45" s="69"/>
      <c r="D45" s="68"/>
      <c r="E45" s="70"/>
      <c r="F45" s="71"/>
      <c r="G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</row>
    <row r="46" spans="1:29" ht="15.75" customHeight="1">
      <c r="A46" s="64" t="s">
        <v>74</v>
      </c>
      <c r="B46" s="68"/>
      <c r="C46" s="69"/>
      <c r="D46" s="68"/>
      <c r="E46" s="70"/>
      <c r="F46" s="71" t="s">
        <v>75</v>
      </c>
      <c r="G46" s="68"/>
      <c r="H46" s="92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</row>
    <row r="47" spans="1:29" ht="15.75" customHeight="1">
      <c r="A47" s="64" t="s">
        <v>76</v>
      </c>
      <c r="B47" s="68"/>
      <c r="C47" s="69"/>
      <c r="D47" s="68"/>
      <c r="E47" s="70"/>
      <c r="F47" s="71"/>
      <c r="G47" s="68"/>
      <c r="H47" s="71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</row>
    <row r="48" spans="1:29" ht="15.75" customHeight="1">
      <c r="A48" s="68"/>
      <c r="B48" s="68"/>
      <c r="C48" s="69"/>
      <c r="D48" s="68"/>
      <c r="E48" s="70"/>
      <c r="F48" s="71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</row>
    <row r="49" spans="1:29" ht="15.75" customHeight="1">
      <c r="A49" s="68"/>
      <c r="B49" s="68"/>
      <c r="C49" s="69"/>
      <c r="D49" s="68"/>
      <c r="E49" s="70"/>
      <c r="F49" s="71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</row>
    <row r="50" spans="1:29" ht="15.75" customHeight="1">
      <c r="A50" s="68"/>
      <c r="B50" s="68"/>
      <c r="C50" s="69"/>
      <c r="D50" s="68"/>
      <c r="E50" s="70"/>
      <c r="F50" s="71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</row>
    <row r="51" spans="1:29" ht="15.75" customHeight="1">
      <c r="A51" s="68"/>
      <c r="B51" s="68"/>
      <c r="C51" s="69"/>
      <c r="D51" s="68"/>
      <c r="E51" s="70"/>
      <c r="F51" s="71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</row>
    <row r="52" spans="1:29" ht="15.75" customHeight="1">
      <c r="A52" s="68"/>
      <c r="B52" s="68"/>
      <c r="C52" s="69"/>
      <c r="D52" s="68"/>
      <c r="E52" s="70"/>
      <c r="F52" s="71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</row>
    <row r="53" spans="1:29" ht="15.75" customHeight="1">
      <c r="A53" s="68"/>
      <c r="B53" s="68"/>
      <c r="C53" s="69"/>
      <c r="D53" s="68"/>
      <c r="E53" s="70"/>
      <c r="F53" s="71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</row>
    <row r="54" spans="1:29" ht="15.75" customHeight="1">
      <c r="A54" s="68"/>
      <c r="B54" s="68"/>
      <c r="C54" s="69"/>
      <c r="D54" s="68"/>
      <c r="E54" s="70"/>
      <c r="F54" s="71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</row>
    <row r="55" spans="1:29" ht="15.75" customHeight="1">
      <c r="A55" s="68"/>
      <c r="B55" s="68"/>
      <c r="C55" s="69"/>
      <c r="D55" s="68"/>
      <c r="E55" s="70"/>
      <c r="F55" s="71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</row>
    <row r="56" spans="1:29" ht="15.75" customHeight="1">
      <c r="A56" s="68"/>
      <c r="B56" s="68"/>
      <c r="C56" s="69"/>
      <c r="D56" s="68"/>
      <c r="E56" s="70"/>
      <c r="F56" s="71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</row>
    <row r="57" spans="1:29" ht="15.75" customHeight="1">
      <c r="A57" s="68"/>
      <c r="B57" s="68"/>
      <c r="C57" s="69"/>
      <c r="D57" s="68"/>
      <c r="E57" s="70"/>
      <c r="F57" s="71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</row>
    <row r="58" spans="1:29" ht="15.75" customHeight="1">
      <c r="A58" s="68"/>
      <c r="B58" s="68"/>
      <c r="C58" s="69"/>
      <c r="D58" s="68"/>
      <c r="E58" s="70"/>
      <c r="F58" s="71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</row>
    <row r="59" spans="1:29" ht="15.75" customHeight="1">
      <c r="A59" s="68"/>
      <c r="B59" s="68"/>
      <c r="C59" s="69"/>
      <c r="D59" s="68"/>
      <c r="E59" s="70"/>
      <c r="F59" s="71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</row>
    <row r="60" spans="1:29" ht="15.75" customHeight="1">
      <c r="A60" s="68"/>
      <c r="B60" s="68"/>
      <c r="C60" s="69"/>
      <c r="D60" s="68"/>
      <c r="E60" s="70"/>
      <c r="F60" s="71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</row>
    <row r="61" spans="1:29" ht="15.75" customHeight="1">
      <c r="A61" s="68"/>
      <c r="B61" s="68"/>
      <c r="C61" s="69"/>
      <c r="D61" s="68"/>
      <c r="E61" s="70"/>
      <c r="F61" s="71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</row>
    <row r="62" spans="1:29" ht="15.75" customHeight="1">
      <c r="A62" s="68"/>
      <c r="B62" s="68"/>
      <c r="C62" s="69"/>
      <c r="D62" s="68"/>
      <c r="E62" s="70"/>
      <c r="F62" s="71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</row>
    <row r="63" spans="1:29" ht="15.75" customHeight="1">
      <c r="A63" s="68"/>
      <c r="B63" s="68"/>
      <c r="C63" s="69"/>
      <c r="D63" s="68"/>
      <c r="E63" s="70"/>
      <c r="F63" s="71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</row>
    <row r="64" spans="1:29" ht="15.75" customHeight="1">
      <c r="A64" s="68"/>
      <c r="B64" s="68"/>
      <c r="C64" s="69"/>
      <c r="D64" s="68"/>
      <c r="E64" s="70"/>
      <c r="F64" s="71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</row>
    <row r="65" spans="1:29" ht="15.75" customHeight="1">
      <c r="A65" s="68"/>
      <c r="B65" s="68"/>
      <c r="C65" s="69"/>
      <c r="D65" s="68"/>
      <c r="E65" s="70"/>
      <c r="F65" s="71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</row>
    <row r="66" spans="1:29" ht="15.75" customHeight="1">
      <c r="A66" s="68"/>
      <c r="B66" s="68"/>
      <c r="C66" s="69"/>
      <c r="D66" s="68"/>
      <c r="E66" s="70"/>
      <c r="F66" s="71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</row>
    <row r="67" spans="1:29" ht="15.75" customHeight="1">
      <c r="A67" s="68"/>
      <c r="B67" s="68"/>
      <c r="C67" s="69"/>
      <c r="D67" s="68"/>
      <c r="E67" s="70"/>
      <c r="F67" s="71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</row>
    <row r="68" spans="1:29" ht="15.75" customHeight="1">
      <c r="A68" s="68"/>
      <c r="B68" s="68"/>
      <c r="C68" s="69"/>
      <c r="D68" s="68"/>
      <c r="E68" s="70"/>
      <c r="F68" s="71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</row>
    <row r="69" spans="1:29" ht="15.75" customHeight="1">
      <c r="A69" s="68"/>
      <c r="B69" s="68"/>
      <c r="C69" s="69"/>
      <c r="D69" s="68"/>
      <c r="E69" s="70"/>
      <c r="F69" s="71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</row>
    <row r="70" spans="1:29" ht="15.75" customHeight="1">
      <c r="A70" s="68"/>
      <c r="B70" s="68"/>
      <c r="C70" s="69"/>
      <c r="D70" s="68"/>
      <c r="E70" s="70"/>
      <c r="F70" s="71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</row>
    <row r="71" spans="1:29" ht="15.75" customHeight="1">
      <c r="A71" s="68"/>
      <c r="B71" s="68"/>
      <c r="C71" s="69"/>
      <c r="D71" s="68"/>
      <c r="E71" s="70"/>
      <c r="F71" s="71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</row>
    <row r="72" spans="1:29" ht="15.75" customHeight="1">
      <c r="A72" s="68"/>
      <c r="B72" s="68"/>
      <c r="C72" s="69"/>
      <c r="D72" s="68"/>
      <c r="E72" s="70"/>
      <c r="F72" s="71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</row>
    <row r="73" spans="1:29" ht="15.75" customHeight="1">
      <c r="A73" s="68"/>
      <c r="B73" s="68"/>
      <c r="C73" s="69"/>
      <c r="D73" s="68"/>
      <c r="E73" s="70"/>
      <c r="F73" s="71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</row>
    <row r="74" spans="1:29" ht="15.75" customHeight="1">
      <c r="A74" s="68"/>
      <c r="B74" s="68"/>
      <c r="C74" s="69"/>
      <c r="D74" s="68"/>
      <c r="E74" s="70"/>
      <c r="F74" s="71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</row>
    <row r="75" spans="1:29" ht="15.75" customHeight="1">
      <c r="A75" s="68"/>
      <c r="B75" s="68"/>
      <c r="C75" s="69"/>
      <c r="D75" s="68"/>
      <c r="E75" s="70"/>
      <c r="F75" s="71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</row>
    <row r="76" spans="1:29" ht="15.75" customHeight="1">
      <c r="A76" s="68"/>
      <c r="B76" s="68"/>
      <c r="C76" s="69"/>
      <c r="D76" s="68"/>
      <c r="E76" s="70"/>
      <c r="F76" s="71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</row>
    <row r="77" spans="1:29" ht="15.75" customHeight="1">
      <c r="A77" s="68"/>
      <c r="B77" s="68"/>
      <c r="C77" s="69"/>
      <c r="D77" s="68"/>
      <c r="E77" s="70"/>
      <c r="F77" s="71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</row>
    <row r="78" spans="1:29" ht="15.75" customHeight="1">
      <c r="A78" s="68"/>
      <c r="B78" s="68"/>
      <c r="C78" s="69"/>
      <c r="D78" s="68"/>
      <c r="E78" s="70"/>
      <c r="F78" s="71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</row>
    <row r="79" spans="1:29" ht="15.75" customHeight="1">
      <c r="A79" s="68"/>
      <c r="B79" s="68"/>
      <c r="C79" s="69"/>
      <c r="D79" s="68"/>
      <c r="E79" s="70"/>
      <c r="F79" s="71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</row>
    <row r="80" spans="1:29" ht="15.75" customHeight="1">
      <c r="A80" s="68"/>
      <c r="B80" s="68"/>
      <c r="C80" s="69"/>
      <c r="D80" s="68"/>
      <c r="E80" s="70"/>
      <c r="F80" s="71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</row>
    <row r="81" spans="1:29" ht="15.75" customHeight="1">
      <c r="A81" s="68"/>
      <c r="B81" s="68"/>
      <c r="C81" s="69"/>
      <c r="D81" s="68"/>
      <c r="E81" s="70"/>
      <c r="F81" s="71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</row>
    <row r="82" spans="1:29" ht="15.75" customHeight="1">
      <c r="A82" s="68"/>
      <c r="B82" s="68"/>
      <c r="C82" s="69"/>
      <c r="D82" s="68"/>
      <c r="E82" s="70"/>
      <c r="F82" s="71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</row>
    <row r="83" spans="1:29" ht="15.75" customHeight="1">
      <c r="A83" s="68"/>
      <c r="B83" s="68"/>
      <c r="C83" s="69"/>
      <c r="D83" s="68"/>
      <c r="E83" s="70"/>
      <c r="F83" s="71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</row>
  </sheetData>
  <mergeCells count="22">
    <mergeCell ref="J8:T8"/>
    <mergeCell ref="A25:E25"/>
    <mergeCell ref="B44:F44"/>
    <mergeCell ref="U8:AC8"/>
    <mergeCell ref="A18:E18"/>
    <mergeCell ref="A19:I19"/>
    <mergeCell ref="A27:I27"/>
    <mergeCell ref="A38:I38"/>
    <mergeCell ref="A37:E37"/>
    <mergeCell ref="A41:E41"/>
    <mergeCell ref="A42:B42"/>
    <mergeCell ref="A43:E43"/>
    <mergeCell ref="C1:H1"/>
    <mergeCell ref="C2:H2"/>
    <mergeCell ref="A26:E26"/>
    <mergeCell ref="A4:B4"/>
    <mergeCell ref="C4:I4"/>
    <mergeCell ref="A1:B2"/>
    <mergeCell ref="I1:I2"/>
    <mergeCell ref="A6:B6"/>
    <mergeCell ref="A7:I7"/>
    <mergeCell ref="A8:I8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10:E10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D6"/>
  <sheetViews>
    <sheetView workbookViewId="0">
      <selection activeCell="D5" sqref="D5:D7"/>
    </sheetView>
  </sheetViews>
  <sheetFormatPr defaultColWidth="11.42578125" defaultRowHeight="15"/>
  <sheetData>
    <row r="5" spans="4:4">
      <c r="D5" s="1"/>
    </row>
    <row r="6" spans="4:4">
      <c r="D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2021-08-31T19:46:16Z</dcterms:modified>
  <cp:category/>
  <cp:contentStatus/>
</cp:coreProperties>
</file>