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Yolanda.Ramirez\Documents\AÑO 2021\Evaluación Enero- Marzo del 2021\Estructuración de PP\AMALFI\FICHA AJUSTADA, MARZO 20\"/>
    </mc:Choice>
  </mc:AlternateContent>
  <xr:revisionPtr revIDLastSave="7" documentId="11_2DCAED3511BB7F32CDEA34B5013F1A0C551BF377" xr6:coauthVersionLast="47" xr6:coauthVersionMax="47" xr10:uidLastSave="{024D8EC9-F592-4501-8DD7-CB8C5CDDB06F}"/>
  <bookViews>
    <workbookView xWindow="0" yWindow="0" windowWidth="16368" windowHeight="5292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ftn1" localSheetId="0">Presupuesto!#REF!</definedName>
    <definedName name="_ftnref1" localSheetId="0">Presupuesto!#REF!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H30" i="1" s="1"/>
  <c r="F29" i="1" l="1"/>
  <c r="H29" i="1" s="1"/>
  <c r="D17" i="1"/>
  <c r="F16" i="1" l="1"/>
  <c r="H16" i="1" s="1"/>
  <c r="F32" i="1" l="1"/>
  <c r="H32" i="1" s="1"/>
  <c r="E22" i="1"/>
  <c r="E21" i="1"/>
  <c r="F10" i="1"/>
  <c r="H10" i="1" s="1"/>
  <c r="D9" i="1" l="1"/>
  <c r="D12" i="1"/>
  <c r="D11" i="1"/>
  <c r="F31" i="1" l="1"/>
  <c r="H31" i="1" s="1"/>
  <c r="I26" i="1"/>
  <c r="F23" i="1"/>
  <c r="H23" i="1" s="1"/>
  <c r="D22" i="1"/>
  <c r="F21" i="1"/>
  <c r="F17" i="1"/>
  <c r="F15" i="1"/>
  <c r="H15" i="1" s="1"/>
  <c r="F14" i="1"/>
  <c r="H14" i="1" s="1"/>
  <c r="F13" i="1"/>
  <c r="H13" i="1" s="1"/>
  <c r="F12" i="1"/>
  <c r="H12" i="1" s="1"/>
  <c r="F11" i="1"/>
  <c r="H11" i="1" s="1"/>
  <c r="F9" i="1"/>
  <c r="H17" i="1" l="1"/>
  <c r="F18" i="1"/>
  <c r="F24" i="1"/>
  <c r="H24" i="1" s="1"/>
  <c r="F25" i="1"/>
  <c r="H25" i="1" s="1"/>
  <c r="F22" i="1"/>
  <c r="H22" i="1" s="1"/>
  <c r="F33" i="1"/>
  <c r="H33" i="1"/>
  <c r="I9" i="1"/>
  <c r="I18" i="1" s="1"/>
  <c r="I35" i="1" s="1"/>
  <c r="H18" i="1"/>
  <c r="H21" i="1"/>
  <c r="F26" i="1" l="1"/>
  <c r="H26" i="1"/>
  <c r="H35" i="1" s="1"/>
  <c r="F35" i="1" l="1"/>
</calcChain>
</file>

<file path=xl/sharedStrings.xml><?xml version="1.0" encoding="utf-8"?>
<sst xmlns="http://schemas.openxmlformats.org/spreadsheetml/2006/main" count="60" uniqueCount="50">
  <si>
    <t>PRESUPUESTO DEL PROYECTO</t>
  </si>
  <si>
    <t>AGENCIA DE RENOVACION DEL TERRITORIO - ART</t>
  </si>
  <si>
    <t>NOMBRE DEL PROYECTO</t>
  </si>
  <si>
    <t>Modernización de los procesos de beneficio y secado en las unidades productivas cafeteras del Municipio de Amalfi, Antioquia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</si>
  <si>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</si>
  <si>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</si>
  <si>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</si>
  <si>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</si>
  <si>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</si>
  <si>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</si>
  <si>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</si>
  <si>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COMPONENTE 1. Fortalecimiento productivo de70 unidades agrícolas cafeteras del municipio de Amalfi </t>
  </si>
  <si>
    <t>Actividad 1.Sostenimiento de 70 hectáreas de café.</t>
  </si>
  <si>
    <t>Mano de obra</t>
  </si>
  <si>
    <t>Jornales</t>
  </si>
  <si>
    <t>Análisis de suelo</t>
  </si>
  <si>
    <t>Muestra</t>
  </si>
  <si>
    <t>Abono orgánico x 50 kg</t>
  </si>
  <si>
    <t>Bulto</t>
  </si>
  <si>
    <t>Fertilizante 17-6-18-2</t>
  </si>
  <si>
    <t>Herbicida (Roundup)</t>
  </si>
  <si>
    <t>Litro</t>
  </si>
  <si>
    <t xml:space="preserve">Fungicida </t>
  </si>
  <si>
    <t>Insecticida (Lorsban)</t>
  </si>
  <si>
    <t>Bomba de espalda</t>
  </si>
  <si>
    <t>Unidad</t>
  </si>
  <si>
    <t>Transporte insumos</t>
  </si>
  <si>
    <t>SUBTOTAL COMPONENTE 1</t>
  </si>
  <si>
    <t xml:space="preserve">COMPONENTE 2. Paquete tecnológico transferido y acompañamiento técnico integral a los productores </t>
  </si>
  <si>
    <t>Actividad 1: Realizar visitas técnicas a cada uno de los predios. 
Actividad 2: Desarrollar Escuelas de Campo para Agricultores – ECA y talleres socio empresariales</t>
  </si>
  <si>
    <t>Asistencia técnica (Agrónomos)</t>
  </si>
  <si>
    <t>Mes Profesional</t>
  </si>
  <si>
    <t>Acompañamiento social, empresarial y comercial</t>
  </si>
  <si>
    <t xml:space="preserve">Acompañamiento Ambiental </t>
  </si>
  <si>
    <t>Mes Técnico</t>
  </si>
  <si>
    <t>Costos operativos: Refrigerio, alquiler equipos, alquiler salón</t>
  </si>
  <si>
    <t>Insumo de papelería para realizar los talleres.</t>
  </si>
  <si>
    <t>SUBTOTAL COMPONENTE. 2</t>
  </si>
  <si>
    <t>COMPONENTE 3. Mejoramiento Poscosecha</t>
  </si>
  <si>
    <t>Actividad 1.Dotación de infraestructuras de beneficio y secado</t>
  </si>
  <si>
    <t>Secador de café</t>
  </si>
  <si>
    <t>Secadora a gas de 10,5 @ de café pergamino seco, motor 1/3 hp</t>
  </si>
  <si>
    <t>Beneficiadero de café</t>
  </si>
  <si>
    <t>Despulpadora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</si>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</sst>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</numFmts>
  <fonts count="12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sz val="11"/>
      <color rgb="FFFF0000"/>
      <name val="Calibri"/>
    </font>
    <font>
      <sz val="10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3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>
      <alignment horizontal="left" wrapText="1"/>
    </xf>
    <xf numFmtId="164" fontId="0" fillId="2" borderId="9" xfId="0" applyNumberFormat="1" applyFont="1" applyFill="1" applyBorder="1" applyAlignment="1">
      <alignment horizontal="right" wrapText="1"/>
    </xf>
    <xf numFmtId="165" fontId="0" fillId="2" borderId="9" xfId="0" applyNumberFormat="1" applyFont="1" applyFill="1" applyBorder="1" applyAlignment="1">
      <alignment horizontal="right" wrapText="1"/>
    </xf>
    <xf numFmtId="0" fontId="0" fillId="2" borderId="9" xfId="0" applyFont="1" applyFill="1" applyBorder="1" applyAlignment="1">
      <alignment wrapText="1"/>
    </xf>
    <xf numFmtId="165" fontId="1" fillId="4" borderId="4" xfId="0" applyNumberFormat="1" applyFont="1" applyFill="1" applyBorder="1" applyAlignment="1">
      <alignment wrapText="1"/>
    </xf>
    <xf numFmtId="165" fontId="0" fillId="2" borderId="4" xfId="0" applyNumberFormat="1" applyFont="1" applyFill="1" applyBorder="1" applyAlignment="1">
      <alignment wrapText="1"/>
    </xf>
    <xf numFmtId="165" fontId="0" fillId="2" borderId="4" xfId="0" applyNumberFormat="1" applyFont="1" applyFill="1" applyBorder="1" applyAlignment="1">
      <alignment horizontal="center" wrapText="1"/>
    </xf>
    <xf numFmtId="165" fontId="0" fillId="2" borderId="9" xfId="0" applyNumberFormat="1" applyFont="1" applyFill="1" applyBorder="1" applyAlignment="1">
      <alignment horizontal="center" wrapText="1"/>
    </xf>
    <xf numFmtId="165" fontId="0" fillId="2" borderId="9" xfId="0" applyNumberFormat="1" applyFont="1" applyFill="1" applyBorder="1" applyAlignment="1">
      <alignment wrapText="1"/>
    </xf>
    <xf numFmtId="0" fontId="0" fillId="0" borderId="12" xfId="0" applyFont="1" applyBorder="1" applyAlignment="1">
      <alignment horizontal="left" wrapText="1"/>
    </xf>
    <xf numFmtId="3" fontId="0" fillId="0" borderId="12" xfId="0" applyNumberFormat="1" applyFont="1" applyBorder="1" applyAlignment="1">
      <alignment horizontal="center" wrapText="1"/>
    </xf>
    <xf numFmtId="165" fontId="0" fillId="0" borderId="12" xfId="0" applyNumberFormat="1" applyFont="1" applyBorder="1" applyAlignment="1">
      <alignment horizontal="right" wrapText="1"/>
    </xf>
    <xf numFmtId="165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9" xfId="0" applyFont="1" applyBorder="1" applyAlignment="1">
      <alignment horizontal="left" wrapText="1"/>
    </xf>
    <xf numFmtId="165" fontId="0" fillId="0" borderId="9" xfId="0" applyNumberFormat="1" applyFont="1" applyBorder="1" applyAlignment="1">
      <alignment horizontal="right" wrapText="1"/>
    </xf>
    <xf numFmtId="0" fontId="0" fillId="2" borderId="9" xfId="0" applyFont="1" applyFill="1" applyBorder="1" applyAlignment="1">
      <alignment horizontal="left"/>
    </xf>
    <xf numFmtId="165" fontId="0" fillId="2" borderId="9" xfId="0" applyNumberFormat="1" applyFont="1" applyFill="1" applyBorder="1"/>
    <xf numFmtId="167" fontId="1" fillId="4" borderId="9" xfId="0" applyNumberFormat="1" applyFont="1" applyFill="1" applyBorder="1"/>
    <xf numFmtId="0" fontId="0" fillId="2" borderId="9" xfId="0" applyFont="1" applyFill="1" applyBorder="1"/>
    <xf numFmtId="164" fontId="0" fillId="2" borderId="9" xfId="0" applyNumberFormat="1" applyFont="1" applyFill="1" applyBorder="1"/>
    <xf numFmtId="0" fontId="8" fillId="0" borderId="9" xfId="0" applyFont="1" applyBorder="1" applyAlignment="1">
      <alignment wrapText="1"/>
    </xf>
    <xf numFmtId="165" fontId="1" fillId="4" borderId="9" xfId="0" applyNumberFormat="1" applyFont="1" applyFill="1" applyBorder="1"/>
    <xf numFmtId="165" fontId="1" fillId="4" borderId="16" xfId="0" applyNumberFormat="1" applyFont="1" applyFill="1" applyBorder="1" applyAlignment="1">
      <alignment wrapText="1"/>
    </xf>
    <xf numFmtId="165" fontId="1" fillId="4" borderId="14" xfId="0" applyNumberFormat="1" applyFont="1" applyFill="1" applyBorder="1"/>
    <xf numFmtId="0" fontId="0" fillId="2" borderId="25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horizontal="left"/>
    </xf>
    <xf numFmtId="164" fontId="0" fillId="2" borderId="8" xfId="0" applyNumberFormat="1" applyFont="1" applyFill="1" applyBorder="1"/>
    <xf numFmtId="165" fontId="0" fillId="2" borderId="8" xfId="0" applyNumberFormat="1" applyFont="1" applyFill="1" applyBorder="1"/>
    <xf numFmtId="0" fontId="0" fillId="2" borderId="15" xfId="0" applyFont="1" applyFill="1" applyBorder="1"/>
    <xf numFmtId="0" fontId="5" fillId="2" borderId="25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>
      <alignment horizontal="left" wrapText="1"/>
    </xf>
    <xf numFmtId="164" fontId="0" fillId="2" borderId="12" xfId="0" applyNumberFormat="1" applyFont="1" applyFill="1" applyBorder="1" applyAlignment="1">
      <alignment horizontal="right" wrapText="1"/>
    </xf>
    <xf numFmtId="165" fontId="0" fillId="2" borderId="12" xfId="0" applyNumberFormat="1" applyFont="1" applyFill="1" applyBorder="1" applyAlignment="1">
      <alignment horizontal="right" wrapText="1"/>
    </xf>
    <xf numFmtId="165" fontId="0" fillId="2" borderId="8" xfId="0" applyNumberFormat="1" applyFont="1" applyFill="1" applyBorder="1" applyAlignment="1">
      <alignment horizontal="right" wrapText="1"/>
    </xf>
    <xf numFmtId="165" fontId="0" fillId="2" borderId="24" xfId="0" applyNumberFormat="1" applyFont="1" applyFill="1" applyBorder="1" applyAlignment="1">
      <alignment horizontal="right" wrapText="1"/>
    </xf>
    <xf numFmtId="165" fontId="0" fillId="2" borderId="30" xfId="0" applyNumberFormat="1" applyFont="1" applyFill="1" applyBorder="1" applyAlignment="1">
      <alignment horizontal="right" wrapText="1"/>
    </xf>
    <xf numFmtId="165" fontId="0" fillId="2" borderId="8" xfId="0" applyNumberFormat="1" applyFont="1" applyFill="1" applyBorder="1" applyAlignment="1">
      <alignment wrapText="1"/>
    </xf>
    <xf numFmtId="165" fontId="1" fillId="4" borderId="28" xfId="0" applyNumberFormat="1" applyFont="1" applyFill="1" applyBorder="1" applyAlignment="1">
      <alignment wrapText="1"/>
    </xf>
    <xf numFmtId="0" fontId="0" fillId="2" borderId="31" xfId="0" applyFont="1" applyFill="1" applyBorder="1" applyAlignment="1">
      <alignment horizontal="center" wrapText="1"/>
    </xf>
    <xf numFmtId="165" fontId="0" fillId="2" borderId="12" xfId="0" applyNumberFormat="1" applyFont="1" applyFill="1" applyBorder="1" applyAlignment="1">
      <alignment horizontal="center" wrapText="1"/>
    </xf>
    <xf numFmtId="165" fontId="0" fillId="2" borderId="8" xfId="0" applyNumberFormat="1" applyFont="1" applyFill="1" applyBorder="1" applyAlignment="1">
      <alignment horizontal="center" wrapText="1"/>
    </xf>
    <xf numFmtId="165" fontId="0" fillId="2" borderId="24" xfId="0" applyNumberFormat="1" applyFont="1" applyFill="1" applyBorder="1" applyAlignment="1">
      <alignment horizontal="center" wrapText="1"/>
    </xf>
    <xf numFmtId="0" fontId="0" fillId="2" borderId="32" xfId="0" applyFont="1" applyFill="1" applyBorder="1" applyAlignment="1">
      <alignment horizontal="center" wrapText="1"/>
    </xf>
    <xf numFmtId="165" fontId="0" fillId="2" borderId="28" xfId="0" applyNumberFormat="1" applyFont="1" applyFill="1" applyBorder="1" applyAlignment="1">
      <alignment wrapText="1"/>
    </xf>
    <xf numFmtId="165" fontId="0" fillId="2" borderId="30" xfId="0" applyNumberFormat="1" applyFont="1" applyFill="1" applyBorder="1" applyAlignment="1">
      <alignment horizontal="center" wrapText="1"/>
    </xf>
    <xf numFmtId="165" fontId="0" fillId="2" borderId="30" xfId="0" applyNumberFormat="1" applyFont="1" applyFill="1" applyBorder="1" applyAlignment="1">
      <alignment wrapText="1"/>
    </xf>
    <xf numFmtId="165" fontId="1" fillId="4" borderId="33" xfId="0" applyNumberFormat="1" applyFont="1" applyFill="1" applyBorder="1" applyAlignment="1">
      <alignment wrapText="1"/>
    </xf>
    <xf numFmtId="165" fontId="0" fillId="0" borderId="8" xfId="0" applyNumberFormat="1" applyFont="1" applyBorder="1" applyAlignment="1">
      <alignment horizontal="right" wrapText="1"/>
    </xf>
    <xf numFmtId="165" fontId="0" fillId="0" borderId="24" xfId="0" applyNumberFormat="1" applyFont="1" applyBorder="1" applyAlignment="1">
      <alignment horizontal="right" wrapText="1"/>
    </xf>
    <xf numFmtId="165" fontId="0" fillId="0" borderId="30" xfId="0" applyNumberFormat="1" applyFont="1" applyBorder="1" applyAlignment="1">
      <alignment horizontal="right" wrapText="1"/>
    </xf>
    <xf numFmtId="0" fontId="2" fillId="0" borderId="15" xfId="0" applyFont="1" applyBorder="1" applyAlignment="1"/>
    <xf numFmtId="165" fontId="0" fillId="2" borderId="28" xfId="0" applyNumberFormat="1" applyFont="1" applyFill="1" applyBorder="1" applyAlignment="1">
      <alignment horizontal="right" wrapText="1"/>
    </xf>
    <xf numFmtId="0" fontId="6" fillId="2" borderId="8" xfId="0" applyFont="1" applyFill="1" applyBorder="1" applyAlignment="1">
      <alignment horizontal="left"/>
    </xf>
    <xf numFmtId="165" fontId="6" fillId="2" borderId="8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7" fontId="0" fillId="2" borderId="8" xfId="0" applyNumberFormat="1" applyFont="1" applyFill="1" applyBorder="1"/>
    <xf numFmtId="165" fontId="0" fillId="2" borderId="8" xfId="0" applyNumberFormat="1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wrapText="1"/>
    </xf>
    <xf numFmtId="165" fontId="0" fillId="4" borderId="8" xfId="0" applyNumberFormat="1" applyFont="1" applyFill="1" applyBorder="1"/>
    <xf numFmtId="165" fontId="1" fillId="4" borderId="30" xfId="0" applyNumberFormat="1" applyFont="1" applyFill="1" applyBorder="1"/>
    <xf numFmtId="165" fontId="0" fillId="2" borderId="30" xfId="0" applyNumberFormat="1" applyFont="1" applyFill="1" applyBorder="1"/>
    <xf numFmtId="0" fontId="0" fillId="2" borderId="35" xfId="0" applyFont="1" applyFill="1" applyBorder="1"/>
    <xf numFmtId="0" fontId="0" fillId="2" borderId="36" xfId="0" applyFont="1" applyFill="1" applyBorder="1"/>
    <xf numFmtId="0" fontId="0" fillId="2" borderId="36" xfId="0" applyFont="1" applyFill="1" applyBorder="1" applyAlignment="1">
      <alignment horizontal="left"/>
    </xf>
    <xf numFmtId="164" fontId="0" fillId="2" borderId="36" xfId="0" applyNumberFormat="1" applyFont="1" applyFill="1" applyBorder="1"/>
    <xf numFmtId="165" fontId="0" fillId="2" borderId="36" xfId="0" applyNumberFormat="1" applyFont="1" applyFill="1" applyBorder="1"/>
    <xf numFmtId="0" fontId="0" fillId="2" borderId="37" xfId="0" applyFont="1" applyFill="1" applyBorder="1"/>
    <xf numFmtId="0" fontId="8" fillId="2" borderId="9" xfId="0" applyFont="1" applyFill="1" applyBorder="1" applyAlignment="1">
      <alignment horizontal="left" wrapText="1"/>
    </xf>
    <xf numFmtId="0" fontId="0" fillId="0" borderId="23" xfId="0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0" fillId="2" borderId="8" xfId="0" applyFont="1" applyFill="1" applyBorder="1" applyAlignment="1">
      <alignment wrapText="1"/>
    </xf>
    <xf numFmtId="168" fontId="0" fillId="2" borderId="8" xfId="0" applyNumberFormat="1" applyFont="1" applyFill="1" applyBorder="1" applyAlignment="1">
      <alignment wrapText="1"/>
    </xf>
    <xf numFmtId="164" fontId="2" fillId="0" borderId="9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left" wrapText="1"/>
    </xf>
    <xf numFmtId="3" fontId="2" fillId="0" borderId="12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center" wrapText="1"/>
    </xf>
    <xf numFmtId="166" fontId="0" fillId="2" borderId="8" xfId="0" applyNumberFormat="1" applyFont="1" applyFill="1" applyBorder="1" applyAlignment="1">
      <alignment wrapText="1"/>
    </xf>
    <xf numFmtId="168" fontId="7" fillId="2" borderId="8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/>
    <xf numFmtId="0" fontId="9" fillId="5" borderId="29" xfId="0" applyFont="1" applyFill="1" applyBorder="1" applyAlignment="1">
      <alignment horizontal="left" wrapText="1"/>
    </xf>
    <xf numFmtId="0" fontId="2" fillId="0" borderId="13" xfId="0" applyFont="1" applyBorder="1" applyAlignment="1"/>
    <xf numFmtId="0" fontId="2" fillId="0" borderId="26" xfId="0" applyFont="1" applyBorder="1" applyAlignment="1"/>
    <xf numFmtId="0" fontId="4" fillId="3" borderId="27" xfId="0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1" fillId="5" borderId="29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0" borderId="6" xfId="0" applyFont="1" applyBorder="1" applyAlignment="1"/>
    <xf numFmtId="0" fontId="3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3" fillId="2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1" fillId="4" borderId="27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4" fillId="3" borderId="23" xfId="0" applyFont="1" applyFill="1" applyBorder="1" applyAlignment="1">
      <alignment horizontal="left" vertical="center"/>
    </xf>
    <xf numFmtId="0" fontId="2" fillId="0" borderId="11" xfId="0" applyFont="1" applyBorder="1" applyAlignment="1"/>
    <xf numFmtId="0" fontId="5" fillId="4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2" fillId="0" borderId="18" xfId="0" applyFont="1" applyBorder="1" applyAlignment="1"/>
    <xf numFmtId="0" fontId="2" fillId="0" borderId="23" xfId="0" applyFont="1" applyBorder="1" applyAlignment="1"/>
    <xf numFmtId="0" fontId="2" fillId="0" borderId="1" xfId="0" applyFont="1" applyBorder="1" applyAlignment="1"/>
    <xf numFmtId="0" fontId="3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/>
    <xf numFmtId="0" fontId="1" fillId="4" borderId="29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center" wrapText="1"/>
    </xf>
    <xf numFmtId="0" fontId="9" fillId="6" borderId="29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horizontal="center"/>
    </xf>
    <xf numFmtId="0" fontId="2" fillId="0" borderId="34" xfId="0" applyFont="1" applyBorder="1" applyAlignment="1"/>
    <xf numFmtId="0" fontId="10" fillId="2" borderId="0" xfId="0" applyFont="1" applyFill="1"/>
    <xf numFmtId="0" fontId="1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"/>
  <sheetViews>
    <sheetView tabSelected="1" topLeftCell="A43" workbookViewId="0">
      <selection activeCell="A37" sqref="A37:XFD45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9.42578125" customWidth="1"/>
    <col min="5" max="5" width="13.285156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22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25"/>
      <c r="B1" s="126"/>
      <c r="C1" s="115" t="s">
        <v>0</v>
      </c>
      <c r="D1" s="116"/>
      <c r="E1" s="116"/>
      <c r="F1" s="116"/>
      <c r="G1" s="116"/>
      <c r="H1" s="117"/>
      <c r="I1" s="12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29" ht="23.25" customHeight="1">
      <c r="A2" s="127"/>
      <c r="B2" s="128"/>
      <c r="C2" s="118" t="s">
        <v>1</v>
      </c>
      <c r="D2" s="107"/>
      <c r="E2" s="107"/>
      <c r="F2" s="107"/>
      <c r="G2" s="107"/>
      <c r="H2" s="119"/>
      <c r="I2" s="130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29" ht="10.5" customHeight="1">
      <c r="A3" s="32"/>
      <c r="B3" s="33"/>
      <c r="C3" s="34"/>
      <c r="D3" s="33"/>
      <c r="E3" s="35"/>
      <c r="F3" s="36"/>
      <c r="G3" s="33"/>
      <c r="H3" s="33"/>
      <c r="I3" s="37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ht="57" customHeight="1">
      <c r="A4" s="122" t="s">
        <v>2</v>
      </c>
      <c r="B4" s="123"/>
      <c r="C4" s="124" t="s">
        <v>3</v>
      </c>
      <c r="D4" s="107"/>
      <c r="E4" s="107"/>
      <c r="F4" s="107"/>
      <c r="G4" s="107"/>
      <c r="H4" s="107"/>
      <c r="I4" s="108"/>
      <c r="J4" s="90"/>
      <c r="K4" s="90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24.75" customHeight="1">
      <c r="A5" s="38"/>
      <c r="B5" s="39"/>
      <c r="C5" s="40"/>
      <c r="D5" s="39"/>
      <c r="E5" s="41"/>
      <c r="F5" s="42"/>
      <c r="G5" s="33"/>
      <c r="H5" s="43"/>
      <c r="I5" s="44"/>
      <c r="J5" s="91"/>
      <c r="K5" s="92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ht="39" customHeight="1">
      <c r="A6" s="109" t="s">
        <v>4</v>
      </c>
      <c r="B6" s="110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45" t="s">
        <v>10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ht="30" customHeight="1">
      <c r="A7" s="111" t="s">
        <v>11</v>
      </c>
      <c r="B7" s="107"/>
      <c r="C7" s="107"/>
      <c r="D7" s="107"/>
      <c r="E7" s="107"/>
      <c r="F7" s="107"/>
      <c r="G7" s="107"/>
      <c r="H7" s="107"/>
      <c r="I7" s="108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ht="33" customHeight="1">
      <c r="A8" s="112" t="s">
        <v>12</v>
      </c>
      <c r="B8" s="107"/>
      <c r="C8" s="107"/>
      <c r="D8" s="107"/>
      <c r="E8" s="107"/>
      <c r="F8" s="107"/>
      <c r="G8" s="107"/>
      <c r="H8" s="107"/>
      <c r="I8" s="108"/>
      <c r="J8" s="113"/>
      <c r="K8" s="105"/>
      <c r="L8" s="105"/>
      <c r="M8" s="105"/>
      <c r="N8" s="105"/>
      <c r="O8" s="105"/>
      <c r="P8" s="105"/>
      <c r="Q8" s="105"/>
      <c r="R8" s="105"/>
      <c r="S8" s="105"/>
      <c r="T8" s="114"/>
      <c r="U8" s="104"/>
      <c r="V8" s="105"/>
      <c r="W8" s="105"/>
      <c r="X8" s="105"/>
      <c r="Y8" s="105"/>
      <c r="Z8" s="105"/>
      <c r="AA8" s="105"/>
      <c r="AB8" s="105"/>
      <c r="AC8" s="105"/>
    </row>
    <row r="9" spans="1:29" ht="14.45">
      <c r="A9" s="46">
        <v>1</v>
      </c>
      <c r="B9" s="47" t="s">
        <v>13</v>
      </c>
      <c r="C9" s="48" t="s">
        <v>14</v>
      </c>
      <c r="D9" s="93">
        <f>94*70</f>
        <v>6580</v>
      </c>
      <c r="E9" s="49">
        <v>46356</v>
      </c>
      <c r="F9" s="9">
        <f t="shared" ref="F9:F17" si="0">+D9*E9</f>
        <v>305022480</v>
      </c>
      <c r="G9" s="51"/>
      <c r="H9" s="50">
        <v>0</v>
      </c>
      <c r="I9" s="52">
        <f>+F9</f>
        <v>305022480</v>
      </c>
      <c r="J9" s="54"/>
      <c r="K9" s="94"/>
      <c r="L9" s="5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29" ht="14.45">
      <c r="A10" s="46">
        <v>2</v>
      </c>
      <c r="B10" s="28" t="s">
        <v>15</v>
      </c>
      <c r="C10" s="7" t="s">
        <v>16</v>
      </c>
      <c r="D10" s="93">
        <v>70</v>
      </c>
      <c r="E10" s="8">
        <v>140000</v>
      </c>
      <c r="F10" s="9">
        <f t="shared" ref="F10" si="1">+D10*E10</f>
        <v>9800000</v>
      </c>
      <c r="G10" s="51"/>
      <c r="H10" s="9">
        <f t="shared" ref="H10" si="2">+F10</f>
        <v>9800000</v>
      </c>
      <c r="I10" s="53"/>
      <c r="J10" s="95"/>
      <c r="K10" s="94"/>
      <c r="L10" s="5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</row>
    <row r="11" spans="1:29" ht="14.45">
      <c r="A11" s="46">
        <v>3</v>
      </c>
      <c r="B11" s="28" t="s">
        <v>17</v>
      </c>
      <c r="C11" s="7" t="s">
        <v>18</v>
      </c>
      <c r="D11" s="93">
        <f>8*70</f>
        <v>560</v>
      </c>
      <c r="E11" s="8">
        <v>13000</v>
      </c>
      <c r="F11" s="9">
        <f t="shared" si="0"/>
        <v>7280000</v>
      </c>
      <c r="G11" s="51"/>
      <c r="H11" s="9">
        <f t="shared" ref="H11:H17" si="3">+F11</f>
        <v>7280000</v>
      </c>
      <c r="I11" s="53"/>
      <c r="J11" s="54"/>
      <c r="K11" s="94"/>
      <c r="L11" s="5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</row>
    <row r="12" spans="1:29" ht="14.45">
      <c r="A12" s="46">
        <v>4</v>
      </c>
      <c r="B12" s="6" t="s">
        <v>19</v>
      </c>
      <c r="C12" s="7" t="s">
        <v>18</v>
      </c>
      <c r="D12" s="93">
        <f>18*70</f>
        <v>1260</v>
      </c>
      <c r="E12" s="8">
        <v>87000</v>
      </c>
      <c r="F12" s="9">
        <f t="shared" si="0"/>
        <v>109620000</v>
      </c>
      <c r="G12" s="51"/>
      <c r="H12" s="9">
        <f t="shared" si="3"/>
        <v>109620000</v>
      </c>
      <c r="I12" s="53"/>
      <c r="J12" s="54"/>
      <c r="K12" s="94"/>
      <c r="L12" s="5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</row>
    <row r="13" spans="1:29" ht="14.45">
      <c r="A13" s="46">
        <v>5</v>
      </c>
      <c r="B13" s="6" t="s">
        <v>20</v>
      </c>
      <c r="C13" s="85" t="s">
        <v>21</v>
      </c>
      <c r="D13" s="93">
        <v>70</v>
      </c>
      <c r="E13" s="8">
        <v>20000</v>
      </c>
      <c r="F13" s="9">
        <f t="shared" si="0"/>
        <v>1400000</v>
      </c>
      <c r="G13" s="51"/>
      <c r="H13" s="9">
        <f t="shared" si="3"/>
        <v>1400000</v>
      </c>
      <c r="I13" s="53"/>
      <c r="J13" s="54"/>
      <c r="K13" s="94"/>
      <c r="L13" s="5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ht="14.45">
      <c r="A14" s="46">
        <v>6</v>
      </c>
      <c r="B14" s="6" t="s">
        <v>22</v>
      </c>
      <c r="C14" s="85" t="s">
        <v>21</v>
      </c>
      <c r="D14" s="93">
        <v>70</v>
      </c>
      <c r="E14" s="8">
        <v>78000</v>
      </c>
      <c r="F14" s="9">
        <f t="shared" si="0"/>
        <v>5460000</v>
      </c>
      <c r="G14" s="51"/>
      <c r="H14" s="9">
        <f t="shared" si="3"/>
        <v>5460000</v>
      </c>
      <c r="I14" s="53"/>
      <c r="J14" s="54"/>
      <c r="K14" s="94"/>
      <c r="L14" s="5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1:29" ht="14.45">
      <c r="A15" s="46">
        <v>7</v>
      </c>
      <c r="B15" s="6" t="s">
        <v>23</v>
      </c>
      <c r="C15" s="7" t="s">
        <v>21</v>
      </c>
      <c r="D15" s="93">
        <v>70</v>
      </c>
      <c r="E15" s="8">
        <v>35000</v>
      </c>
      <c r="F15" s="9">
        <f t="shared" si="0"/>
        <v>2450000</v>
      </c>
      <c r="G15" s="51"/>
      <c r="H15" s="9">
        <f t="shared" si="3"/>
        <v>2450000</v>
      </c>
      <c r="I15" s="53"/>
      <c r="J15" s="54"/>
      <c r="K15" s="94"/>
      <c r="L15" s="5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</row>
    <row r="16" spans="1:29" ht="15.75" customHeight="1">
      <c r="A16" s="46">
        <v>8</v>
      </c>
      <c r="B16" s="10" t="s">
        <v>24</v>
      </c>
      <c r="C16" s="7" t="s">
        <v>25</v>
      </c>
      <c r="D16" s="17">
        <v>70</v>
      </c>
      <c r="E16" s="96">
        <v>300000</v>
      </c>
      <c r="F16" s="9">
        <f t="shared" si="0"/>
        <v>21000000</v>
      </c>
      <c r="G16" s="51"/>
      <c r="H16" s="9">
        <f t="shared" si="3"/>
        <v>21000000</v>
      </c>
      <c r="I16" s="69"/>
      <c r="J16" s="54"/>
      <c r="K16" s="94"/>
      <c r="L16" s="5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</row>
    <row r="17" spans="1:29" ht="15.75" customHeight="1">
      <c r="A17" s="46">
        <v>9</v>
      </c>
      <c r="B17" s="10" t="s">
        <v>26</v>
      </c>
      <c r="C17" s="7" t="s">
        <v>25</v>
      </c>
      <c r="D17" s="93">
        <f>1.3*70</f>
        <v>91</v>
      </c>
      <c r="E17" s="8">
        <v>100000</v>
      </c>
      <c r="F17" s="9">
        <f t="shared" si="0"/>
        <v>9100000</v>
      </c>
      <c r="G17" s="51"/>
      <c r="H17" s="9">
        <f t="shared" si="3"/>
        <v>9100000</v>
      </c>
      <c r="I17" s="53"/>
      <c r="J17" s="54"/>
      <c r="K17" s="94"/>
      <c r="L17" s="5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</row>
    <row r="18" spans="1:29" ht="15.75" customHeight="1">
      <c r="A18" s="120" t="s">
        <v>27</v>
      </c>
      <c r="B18" s="121"/>
      <c r="C18" s="121"/>
      <c r="D18" s="121"/>
      <c r="E18" s="110"/>
      <c r="F18" s="11">
        <f>SUM(F9:F17)</f>
        <v>471132480</v>
      </c>
      <c r="G18" s="54"/>
      <c r="H18" s="11">
        <f>SUM(H9:H17)</f>
        <v>166110000</v>
      </c>
      <c r="I18" s="55">
        <f>SUM(I9:I17)</f>
        <v>305022480</v>
      </c>
      <c r="J18" s="54"/>
      <c r="K18" s="94"/>
      <c r="L18" s="5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</row>
    <row r="19" spans="1:29" ht="23.25" customHeight="1">
      <c r="A19" s="106" t="s">
        <v>28</v>
      </c>
      <c r="B19" s="107"/>
      <c r="C19" s="107"/>
      <c r="D19" s="107"/>
      <c r="E19" s="107"/>
      <c r="F19" s="107"/>
      <c r="G19" s="107"/>
      <c r="H19" s="107"/>
      <c r="I19" s="108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</row>
    <row r="20" spans="1:29" ht="33" customHeight="1">
      <c r="A20" s="133" t="s">
        <v>29</v>
      </c>
      <c r="B20" s="107"/>
      <c r="C20" s="107"/>
      <c r="D20" s="107"/>
      <c r="E20" s="107"/>
      <c r="F20" s="107"/>
      <c r="G20" s="107"/>
      <c r="H20" s="107"/>
      <c r="I20" s="108"/>
      <c r="J20" s="113"/>
      <c r="K20" s="105"/>
      <c r="L20" s="105"/>
      <c r="M20" s="105"/>
      <c r="N20" s="105"/>
      <c r="O20" s="105"/>
      <c r="P20" s="105"/>
      <c r="Q20" s="105"/>
      <c r="R20" s="105"/>
      <c r="S20" s="105"/>
      <c r="T20" s="114"/>
      <c r="U20" s="104"/>
      <c r="V20" s="105"/>
      <c r="W20" s="105"/>
      <c r="X20" s="105"/>
      <c r="Y20" s="105"/>
      <c r="Z20" s="105"/>
      <c r="AA20" s="105"/>
      <c r="AB20" s="105"/>
      <c r="AC20" s="105"/>
    </row>
    <row r="21" spans="1:29" ht="15.75" customHeight="1">
      <c r="A21" s="56">
        <v>1</v>
      </c>
      <c r="B21" s="10" t="s">
        <v>30</v>
      </c>
      <c r="C21" s="97" t="s">
        <v>31</v>
      </c>
      <c r="D21" s="98">
        <v>12</v>
      </c>
      <c r="E21" s="99">
        <f>48000000/12</f>
        <v>4000000</v>
      </c>
      <c r="F21" s="57">
        <f t="shared" ref="F21:F25" si="4">+D21*E21</f>
        <v>48000000</v>
      </c>
      <c r="G21" s="58"/>
      <c r="H21" s="57">
        <f t="shared" ref="H21:H25" si="5">+F21</f>
        <v>48000000</v>
      </c>
      <c r="I21" s="59"/>
      <c r="J21" s="54"/>
      <c r="K21" s="94"/>
      <c r="L21" s="5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</row>
    <row r="22" spans="1:29" ht="36.75" customHeight="1">
      <c r="A22" s="60">
        <v>2</v>
      </c>
      <c r="B22" s="10" t="s">
        <v>32</v>
      </c>
      <c r="C22" s="100" t="s">
        <v>31</v>
      </c>
      <c r="D22" s="101">
        <f t="shared" ref="D22" si="6">+D21</f>
        <v>12</v>
      </c>
      <c r="E22" s="96">
        <f>42000000/12</f>
        <v>3500000</v>
      </c>
      <c r="F22" s="12">
        <f t="shared" si="4"/>
        <v>42000000</v>
      </c>
      <c r="G22" s="54"/>
      <c r="H22" s="13">
        <f t="shared" si="5"/>
        <v>42000000</v>
      </c>
      <c r="I22" s="61"/>
      <c r="J22" s="54"/>
      <c r="K22" s="94"/>
      <c r="L22" s="54"/>
      <c r="M22" s="102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</row>
    <row r="23" spans="1:29" ht="15.75" customHeight="1">
      <c r="A23" s="56">
        <v>3</v>
      </c>
      <c r="B23" s="10" t="s">
        <v>33</v>
      </c>
      <c r="C23" s="100" t="s">
        <v>34</v>
      </c>
      <c r="D23" s="101">
        <v>1</v>
      </c>
      <c r="E23" s="96">
        <v>10000000</v>
      </c>
      <c r="F23" s="14">
        <f t="shared" si="4"/>
        <v>10000000</v>
      </c>
      <c r="G23" s="58"/>
      <c r="H23" s="14">
        <f t="shared" si="5"/>
        <v>10000000</v>
      </c>
      <c r="I23" s="62"/>
      <c r="J23" s="54"/>
      <c r="K23" s="94"/>
      <c r="L23" s="5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</row>
    <row r="24" spans="1:29" ht="33" customHeight="1">
      <c r="A24" s="60">
        <v>4</v>
      </c>
      <c r="B24" s="10" t="s">
        <v>35</v>
      </c>
      <c r="C24" s="100" t="s">
        <v>34</v>
      </c>
      <c r="D24" s="101">
        <v>1</v>
      </c>
      <c r="E24" s="96">
        <v>8900000</v>
      </c>
      <c r="F24" s="14">
        <f t="shared" si="4"/>
        <v>8900000</v>
      </c>
      <c r="G24" s="15"/>
      <c r="H24" s="13">
        <f t="shared" si="5"/>
        <v>8900000</v>
      </c>
      <c r="I24" s="63"/>
      <c r="J24" s="54"/>
      <c r="K24" s="94"/>
      <c r="L24" s="5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</row>
    <row r="25" spans="1:29" ht="29.25" customHeight="1">
      <c r="A25" s="56">
        <v>5</v>
      </c>
      <c r="B25" s="10" t="s">
        <v>36</v>
      </c>
      <c r="C25" s="100" t="s">
        <v>34</v>
      </c>
      <c r="D25" s="101">
        <v>1</v>
      </c>
      <c r="E25" s="96">
        <v>1100000</v>
      </c>
      <c r="F25" s="14">
        <f t="shared" si="4"/>
        <v>1100000</v>
      </c>
      <c r="G25" s="54"/>
      <c r="H25" s="13">
        <f t="shared" si="5"/>
        <v>1100000</v>
      </c>
      <c r="I25" s="61"/>
      <c r="J25" s="54"/>
      <c r="K25" s="94"/>
      <c r="L25" s="5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</row>
    <row r="26" spans="1:29" ht="24.75" customHeight="1">
      <c r="A26" s="120" t="s">
        <v>37</v>
      </c>
      <c r="B26" s="121"/>
      <c r="C26" s="121"/>
      <c r="D26" s="121"/>
      <c r="E26" s="110"/>
      <c r="F26" s="11">
        <f>SUM(F21:F25)</f>
        <v>110000000</v>
      </c>
      <c r="G26" s="54"/>
      <c r="H26" s="30">
        <f>SUM(H21:H25)</f>
        <v>110000000</v>
      </c>
      <c r="I26" s="64">
        <f>SUM(I21:I24)</f>
        <v>0</v>
      </c>
      <c r="J26" s="54"/>
      <c r="K26" s="94"/>
      <c r="L26" s="5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29" ht="24.75" customHeight="1">
      <c r="A27" s="106" t="s">
        <v>38</v>
      </c>
      <c r="B27" s="107"/>
      <c r="C27" s="107"/>
      <c r="D27" s="107"/>
      <c r="E27" s="107"/>
      <c r="F27" s="107"/>
      <c r="G27" s="107"/>
      <c r="H27" s="107"/>
      <c r="I27" s="135"/>
      <c r="J27" s="54"/>
      <c r="K27" s="94"/>
      <c r="L27" s="5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29" ht="33" customHeight="1">
      <c r="A28" s="133" t="s">
        <v>39</v>
      </c>
      <c r="B28" s="107"/>
      <c r="C28" s="107"/>
      <c r="D28" s="107"/>
      <c r="E28" s="107"/>
      <c r="F28" s="107"/>
      <c r="G28" s="107"/>
      <c r="H28" s="107"/>
      <c r="I28" s="108"/>
      <c r="J28" s="113"/>
      <c r="K28" s="105"/>
      <c r="L28" s="105"/>
      <c r="M28" s="105"/>
      <c r="N28" s="105"/>
      <c r="O28" s="105"/>
      <c r="P28" s="105"/>
      <c r="Q28" s="105"/>
      <c r="R28" s="105"/>
      <c r="S28" s="105"/>
      <c r="T28" s="114"/>
      <c r="U28" s="104"/>
      <c r="V28" s="105"/>
      <c r="W28" s="105"/>
      <c r="X28" s="105"/>
      <c r="Y28" s="105"/>
      <c r="Z28" s="105"/>
      <c r="AA28" s="105"/>
      <c r="AB28" s="105"/>
      <c r="AC28" s="105"/>
    </row>
    <row r="29" spans="1:29" ht="27.75" customHeight="1">
      <c r="A29" s="86">
        <v>1</v>
      </c>
      <c r="B29" s="87" t="s">
        <v>40</v>
      </c>
      <c r="C29" s="16" t="s">
        <v>25</v>
      </c>
      <c r="D29" s="17">
        <v>17</v>
      </c>
      <c r="E29" s="96">
        <v>3337573</v>
      </c>
      <c r="F29" s="18">
        <f t="shared" ref="F29:F31" si="7">+D29*E29</f>
        <v>56738741</v>
      </c>
      <c r="G29" s="65"/>
      <c r="H29" s="18">
        <f t="shared" ref="H29:H31" si="8">+F29</f>
        <v>56738741</v>
      </c>
      <c r="I29" s="66"/>
      <c r="J29" s="19"/>
      <c r="K29" s="20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39" customHeight="1">
      <c r="A30" s="86">
        <v>2</v>
      </c>
      <c r="B30" s="87" t="s">
        <v>41</v>
      </c>
      <c r="C30" s="16"/>
      <c r="D30" s="17">
        <v>53</v>
      </c>
      <c r="E30" s="96">
        <v>3337573</v>
      </c>
      <c r="F30" s="18">
        <f t="shared" si="7"/>
        <v>176891369</v>
      </c>
      <c r="G30" s="65"/>
      <c r="H30" s="18">
        <f t="shared" si="8"/>
        <v>176891369</v>
      </c>
      <c r="I30" s="66"/>
      <c r="J30" s="19"/>
      <c r="K30" s="20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86">
        <v>3</v>
      </c>
      <c r="B31" s="87" t="s">
        <v>42</v>
      </c>
      <c r="C31" s="21" t="s">
        <v>25</v>
      </c>
      <c r="D31" s="17">
        <v>70</v>
      </c>
      <c r="E31" s="96">
        <v>2297425</v>
      </c>
      <c r="F31" s="22">
        <f t="shared" si="7"/>
        <v>160819750</v>
      </c>
      <c r="G31" s="65"/>
      <c r="H31" s="22">
        <f t="shared" si="8"/>
        <v>160819750</v>
      </c>
      <c r="I31" s="67"/>
      <c r="J31" s="19"/>
      <c r="K31" s="20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86">
        <v>4</v>
      </c>
      <c r="B32" s="88" t="s">
        <v>43</v>
      </c>
      <c r="C32" s="21" t="s">
        <v>25</v>
      </c>
      <c r="D32" s="17">
        <v>70</v>
      </c>
      <c r="E32" s="96">
        <v>1950000</v>
      </c>
      <c r="F32" s="22">
        <f t="shared" ref="F32" si="9">+D32*E32</f>
        <v>136500000</v>
      </c>
      <c r="G32" s="65"/>
      <c r="H32" s="22">
        <f t="shared" ref="H32" si="10">+F32</f>
        <v>136500000</v>
      </c>
      <c r="I32" s="68"/>
      <c r="J32" s="19"/>
      <c r="K32" s="20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131" t="s">
        <v>44</v>
      </c>
      <c r="B33" s="107"/>
      <c r="C33" s="107"/>
      <c r="D33" s="107"/>
      <c r="E33" s="119"/>
      <c r="F33" s="25">
        <f>SUM(F29:F32)</f>
        <v>530949860</v>
      </c>
      <c r="G33" s="24"/>
      <c r="H33" s="31">
        <f>SUM(H29:H32)</f>
        <v>530949860</v>
      </c>
      <c r="I33" s="64">
        <v>0</v>
      </c>
      <c r="J33" s="36"/>
      <c r="K33" s="33"/>
      <c r="L33" s="36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ht="14.25" customHeight="1">
      <c r="A34" s="132"/>
      <c r="B34" s="105"/>
      <c r="C34" s="70"/>
      <c r="D34" s="71"/>
      <c r="E34" s="72"/>
      <c r="F34" s="73"/>
      <c r="G34" s="74"/>
      <c r="H34" s="73"/>
      <c r="I34" s="75"/>
      <c r="J34" s="36"/>
      <c r="K34" s="33"/>
      <c r="L34" s="36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 ht="15.75" customHeight="1">
      <c r="A35" s="131" t="s">
        <v>45</v>
      </c>
      <c r="B35" s="107"/>
      <c r="C35" s="107"/>
      <c r="D35" s="107"/>
      <c r="E35" s="119"/>
      <c r="F35" s="29">
        <f>+F18+F26+F33</f>
        <v>1112082340</v>
      </c>
      <c r="G35" s="76"/>
      <c r="H35" s="29">
        <f>+H18+H26+H33</f>
        <v>807059860</v>
      </c>
      <c r="I35" s="77">
        <f>+I18+I26+I33</f>
        <v>305022480</v>
      </c>
      <c r="J35" s="36"/>
      <c r="K35" s="33"/>
      <c r="L35" s="36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29">
      <c r="A36" s="134"/>
      <c r="B36" s="119"/>
      <c r="C36" s="23"/>
      <c r="D36" s="26"/>
      <c r="E36" s="27"/>
      <c r="F36" s="24"/>
      <c r="G36" s="36"/>
      <c r="H36" s="24"/>
      <c r="I36" s="78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 ht="15.75" customHeight="1">
      <c r="A37" s="79"/>
      <c r="B37" s="80"/>
      <c r="C37" s="81"/>
      <c r="D37" s="80"/>
      <c r="E37" s="82"/>
      <c r="F37" s="83"/>
      <c r="G37" s="80"/>
      <c r="H37" s="80"/>
      <c r="I37" s="84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  <row r="38" spans="1:29" ht="15.75" customHeight="1">
      <c r="A38" s="33"/>
      <c r="B38" s="33"/>
      <c r="C38" s="34"/>
      <c r="D38" s="33"/>
      <c r="E38" s="35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29" ht="15.75" customHeight="1">
      <c r="A39" s="136" t="s">
        <v>46</v>
      </c>
      <c r="B39" s="33"/>
      <c r="C39" s="34"/>
      <c r="D39" s="33"/>
      <c r="E39" s="35"/>
      <c r="F39" s="36" t="s">
        <v>47</v>
      </c>
      <c r="G39" s="33"/>
      <c r="H39" s="10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</row>
    <row r="40" spans="1:29" ht="15.75" customHeight="1">
      <c r="A40" s="137" t="s">
        <v>48</v>
      </c>
      <c r="B40" s="33"/>
      <c r="C40" s="34"/>
      <c r="D40" s="33"/>
      <c r="E40" s="35"/>
      <c r="F40" s="36"/>
      <c r="G40" s="33"/>
      <c r="H40" s="36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</row>
    <row r="41" spans="1:29" ht="15.75" customHeight="1">
      <c r="A41" s="137" t="s">
        <v>49</v>
      </c>
      <c r="B41" s="33"/>
      <c r="C41" s="34"/>
      <c r="D41" s="33"/>
      <c r="E41" s="35"/>
      <c r="F41" s="36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</row>
    <row r="42" spans="1:29" ht="15.75" customHeight="1">
      <c r="A42" s="33"/>
      <c r="B42" s="33"/>
      <c r="C42" s="34"/>
      <c r="D42" s="33"/>
      <c r="E42" s="35"/>
      <c r="F42" s="36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</row>
    <row r="43" spans="1:29" ht="15.75" customHeight="1">
      <c r="A43" s="33"/>
      <c r="B43" s="33"/>
      <c r="C43" s="34"/>
      <c r="D43" s="33"/>
      <c r="E43" s="35"/>
      <c r="F43" s="3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</row>
    <row r="44" spans="1:29" ht="15.75" customHeight="1">
      <c r="A44" s="33"/>
      <c r="B44" s="33"/>
      <c r="C44" s="34"/>
      <c r="D44" s="33"/>
      <c r="E44" s="35"/>
      <c r="F44" s="3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1:29" ht="15.75" customHeight="1">
      <c r="A45" s="33"/>
      <c r="B45" s="33"/>
      <c r="C45" s="34"/>
      <c r="D45" s="33"/>
      <c r="E45" s="35"/>
      <c r="F45" s="36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1:29" ht="15.75" customHeight="1">
      <c r="A46" s="33"/>
      <c r="B46" s="33"/>
      <c r="C46" s="34"/>
      <c r="D46" s="33"/>
      <c r="E46" s="35"/>
      <c r="F46" s="36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1:29" ht="15.75" customHeight="1">
      <c r="A47" s="33"/>
      <c r="B47" s="33"/>
      <c r="C47" s="34"/>
      <c r="D47" s="33"/>
      <c r="E47" s="35"/>
      <c r="F47" s="36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1:29" ht="15.75" customHeight="1">
      <c r="A48" s="33"/>
      <c r="B48" s="33"/>
      <c r="C48" s="34"/>
      <c r="D48" s="33"/>
      <c r="E48" s="35"/>
      <c r="F48" s="3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1:29" ht="15.75" customHeight="1">
      <c r="A49" s="33"/>
      <c r="B49" s="33"/>
      <c r="C49" s="34"/>
      <c r="D49" s="33"/>
      <c r="E49" s="35"/>
      <c r="F49" s="3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</row>
    <row r="50" spans="1:29" ht="15.75" customHeight="1">
      <c r="A50" s="33"/>
      <c r="B50" s="33"/>
      <c r="C50" s="34"/>
      <c r="D50" s="33"/>
      <c r="E50" s="35"/>
      <c r="F50" s="36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</row>
    <row r="51" spans="1:29" ht="15.75" customHeight="1">
      <c r="A51" s="33"/>
      <c r="B51" s="33"/>
      <c r="C51" s="34"/>
      <c r="D51" s="33"/>
      <c r="E51" s="35"/>
      <c r="F51" s="36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1:29" ht="15.75" customHeight="1">
      <c r="A52" s="33"/>
      <c r="B52" s="33"/>
      <c r="C52" s="34"/>
      <c r="D52" s="33"/>
      <c r="E52" s="35"/>
      <c r="F52" s="36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1:29" ht="15.75" customHeight="1">
      <c r="A53" s="33"/>
      <c r="B53" s="33"/>
      <c r="C53" s="34"/>
      <c r="D53" s="33"/>
      <c r="E53" s="35"/>
      <c r="F53" s="36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</row>
    <row r="54" spans="1:29" ht="15.75" customHeight="1">
      <c r="A54" s="33"/>
      <c r="B54" s="33"/>
      <c r="C54" s="34"/>
      <c r="D54" s="33"/>
      <c r="E54" s="35"/>
      <c r="F54" s="3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1:29" ht="15.75" customHeight="1">
      <c r="A55" s="33"/>
      <c r="B55" s="33"/>
      <c r="C55" s="34"/>
      <c r="D55" s="33"/>
      <c r="E55" s="35"/>
      <c r="F55" s="36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</row>
    <row r="56" spans="1:29" ht="15.75" customHeight="1">
      <c r="A56" s="33"/>
      <c r="B56" s="33"/>
      <c r="C56" s="34"/>
      <c r="D56" s="33"/>
      <c r="E56" s="35"/>
      <c r="F56" s="36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</row>
    <row r="57" spans="1:29" ht="15.75" customHeight="1">
      <c r="A57" s="33"/>
      <c r="B57" s="33"/>
      <c r="C57" s="34"/>
      <c r="D57" s="33"/>
      <c r="E57" s="35"/>
      <c r="F57" s="36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1:29" ht="15.75" customHeight="1">
      <c r="A58" s="33"/>
      <c r="B58" s="33"/>
      <c r="C58" s="34"/>
      <c r="D58" s="33"/>
      <c r="E58" s="35"/>
      <c r="F58" s="36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1:29" ht="15.75" customHeight="1">
      <c r="A59" s="33"/>
      <c r="B59" s="33"/>
      <c r="C59" s="34"/>
      <c r="D59" s="33"/>
      <c r="E59" s="35"/>
      <c r="F59" s="36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</row>
    <row r="60" spans="1:29" ht="15.75" customHeight="1">
      <c r="A60" s="33"/>
      <c r="B60" s="33"/>
      <c r="C60" s="34"/>
      <c r="D60" s="33"/>
      <c r="E60" s="35"/>
      <c r="F60" s="36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ht="15.75" customHeight="1">
      <c r="A61" s="33"/>
      <c r="B61" s="33"/>
      <c r="C61" s="34"/>
      <c r="D61" s="33"/>
      <c r="E61" s="35"/>
      <c r="F61" s="36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ht="15.75" customHeight="1">
      <c r="A62" s="33"/>
      <c r="B62" s="33"/>
      <c r="C62" s="34"/>
      <c r="D62" s="33"/>
      <c r="E62" s="35"/>
      <c r="F62" s="36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ht="15.75" customHeight="1">
      <c r="A63" s="33"/>
      <c r="B63" s="33"/>
      <c r="C63" s="34"/>
      <c r="D63" s="33"/>
      <c r="E63" s="35"/>
      <c r="F63" s="36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</row>
    <row r="64" spans="1:29" ht="15.75" customHeight="1">
      <c r="A64" s="33"/>
      <c r="B64" s="33"/>
      <c r="C64" s="34"/>
      <c r="D64" s="33"/>
      <c r="E64" s="35"/>
      <c r="F64" s="36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</row>
    <row r="65" spans="1:29" ht="15.75" customHeight="1">
      <c r="A65" s="33"/>
      <c r="B65" s="33"/>
      <c r="C65" s="34"/>
      <c r="D65" s="33"/>
      <c r="E65" s="35"/>
      <c r="F65" s="36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</row>
    <row r="66" spans="1:29" ht="15.75" customHeight="1">
      <c r="A66" s="33"/>
      <c r="B66" s="33"/>
      <c r="C66" s="34"/>
      <c r="D66" s="33"/>
      <c r="E66" s="35"/>
      <c r="F66" s="36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</row>
    <row r="67" spans="1:29" ht="15.75" customHeight="1">
      <c r="A67" s="33"/>
      <c r="B67" s="33"/>
      <c r="C67" s="34"/>
      <c r="D67" s="33"/>
      <c r="E67" s="35"/>
      <c r="F67" s="36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1:29" ht="15.75" customHeight="1">
      <c r="A68" s="33"/>
      <c r="B68" s="33"/>
      <c r="C68" s="34"/>
      <c r="D68" s="33"/>
      <c r="E68" s="35"/>
      <c r="F68" s="36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ht="15.75" customHeight="1">
      <c r="A69" s="33"/>
      <c r="B69" s="33"/>
      <c r="C69" s="34"/>
      <c r="D69" s="33"/>
      <c r="E69" s="35"/>
      <c r="F69" s="36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</row>
    <row r="70" spans="1:29" ht="15.75" customHeight="1">
      <c r="A70" s="33"/>
      <c r="B70" s="33"/>
      <c r="C70" s="34"/>
      <c r="D70" s="33"/>
      <c r="E70" s="35"/>
      <c r="F70" s="36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</row>
    <row r="71" spans="1:29" ht="15.75" customHeight="1">
      <c r="A71" s="33"/>
      <c r="B71" s="33"/>
      <c r="C71" s="34"/>
      <c r="D71" s="33"/>
      <c r="E71" s="35"/>
      <c r="F71" s="36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</row>
    <row r="72" spans="1:29" ht="15.75" customHeight="1">
      <c r="A72" s="33"/>
      <c r="B72" s="33"/>
      <c r="C72" s="34"/>
      <c r="D72" s="33"/>
      <c r="E72" s="35"/>
      <c r="F72" s="36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ht="15.75" customHeight="1">
      <c r="A73" s="33"/>
      <c r="B73" s="33"/>
      <c r="C73" s="34"/>
      <c r="D73" s="33"/>
      <c r="E73" s="35"/>
      <c r="F73" s="36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1:29" ht="15.75" customHeight="1">
      <c r="A74" s="33"/>
      <c r="B74" s="33"/>
      <c r="C74" s="34"/>
      <c r="D74" s="33"/>
      <c r="E74" s="35"/>
      <c r="F74" s="36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ht="15.75" customHeight="1">
      <c r="A75" s="33"/>
      <c r="B75" s="33"/>
      <c r="C75" s="34"/>
      <c r="D75" s="33"/>
      <c r="E75" s="35"/>
      <c r="F75" s="36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29" ht="15.75" customHeight="1">
      <c r="A76" s="33"/>
      <c r="B76" s="33"/>
      <c r="C76" s="34"/>
      <c r="D76" s="33"/>
      <c r="E76" s="35"/>
      <c r="F76" s="36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</sheetData>
  <mergeCells count="25">
    <mergeCell ref="J20:T20"/>
    <mergeCell ref="U20:AC20"/>
    <mergeCell ref="A33:E33"/>
    <mergeCell ref="A34:B34"/>
    <mergeCell ref="A35:E35"/>
    <mergeCell ref="A20:I20"/>
    <mergeCell ref="A36:B36"/>
    <mergeCell ref="A27:I27"/>
    <mergeCell ref="A26:E26"/>
    <mergeCell ref="A28:I28"/>
    <mergeCell ref="J28:T28"/>
    <mergeCell ref="U28:AC28"/>
    <mergeCell ref="C1:H1"/>
    <mergeCell ref="C2:H2"/>
    <mergeCell ref="A18:E18"/>
    <mergeCell ref="A4:B4"/>
    <mergeCell ref="C4:I4"/>
    <mergeCell ref="A1:B2"/>
    <mergeCell ref="I1:I2"/>
    <mergeCell ref="U8:AC8"/>
    <mergeCell ref="A19:I19"/>
    <mergeCell ref="A6:B6"/>
    <mergeCell ref="A7:I7"/>
    <mergeCell ref="A8:I8"/>
    <mergeCell ref="J8:T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6:E17 D29:E32" xr:uid="{00000000-0002-0000-0000-000000000000}">
      <formula1>0</formula1>
    </dataValidation>
  </dataValidations>
  <hyperlinks>
    <hyperlink ref="B10" location="_ftn1" display="_ftn1" xr:uid="{00000000-0004-0000-0000-000000000000}"/>
  </hyperlink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2021-08-31T11:16:32Z</dcterms:modified>
  <cp:category/>
  <cp:contentStatus/>
</cp:coreProperties>
</file>