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 With Me\Tecnica\36. JURIDICOS ENLACE CONTRACTUAL\CRISTIAN ALCARAZ\44. IACJ 025 (CA 09 2023)\Subsanación definitiva\unir pdf (2)\"/>
    </mc:Choice>
  </mc:AlternateContent>
  <xr:revisionPtr revIDLastSave="0" documentId="13_ncr:1_{1FABA2D5-0430-415B-9BCB-3B2B9E1731C9}" xr6:coauthVersionLast="47" xr6:coauthVersionMax="47" xr10:uidLastSave="{00000000-0000-0000-0000-000000000000}"/>
  <bookViews>
    <workbookView xWindow="0" yWindow="1695" windowWidth="21600" windowHeight="11085" xr2:uid="{E1C8F660-7D68-4FD2-A133-371F7BDC3810}"/>
  </bookViews>
  <sheets>
    <sheet name="Cantidades_Servicios" sheetId="2" r:id="rId1"/>
    <sheet name="Capacidad Minima Transportadora" sheetId="1" r:id="rId2"/>
  </sheets>
  <externalReferences>
    <externalReference r:id="rId3"/>
  </externalReferences>
  <definedNames>
    <definedName name="_xlnm._FilterDatabase" localSheetId="0" hidden="1">Cantidades_Servicios!$A$9:$K$11</definedName>
    <definedName name="Ítem">[1]Hoja4!$B$3:$B$6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" i="2" l="1"/>
  <c r="AL17" i="2"/>
  <c r="AI17" i="2"/>
  <c r="P17" i="2"/>
  <c r="P20" i="2" s="1"/>
  <c r="P22" i="2" s="1"/>
  <c r="O17" i="2"/>
  <c r="O20" i="2" s="1"/>
  <c r="O22" i="2" s="1"/>
  <c r="P12" i="2"/>
  <c r="O12" i="2"/>
  <c r="E40" i="1"/>
  <c r="AI20" i="2" l="1"/>
  <c r="AQ17" i="2"/>
  <c r="AQ20" i="2" s="1"/>
  <c r="AQ22" i="2" s="1"/>
  <c r="AP17" i="2"/>
  <c r="AP20" i="2" s="1"/>
  <c r="AP22" i="2" s="1"/>
  <c r="AO17" i="2"/>
  <c r="AO20" i="2" s="1"/>
  <c r="AO22" i="2" s="1"/>
  <c r="AN17" i="2"/>
  <c r="AN20" i="2" s="1"/>
  <c r="AN22" i="2" s="1"/>
  <c r="AM17" i="2"/>
  <c r="AM20" i="2" s="1"/>
  <c r="AM22" i="2" s="1"/>
  <c r="AL20" i="2"/>
  <c r="AL22" i="2" s="1"/>
  <c r="AH17" i="2"/>
  <c r="AH20" i="2" s="1"/>
  <c r="AH22" i="2" s="1"/>
  <c r="AE17" i="2"/>
  <c r="AE20" i="2" s="1"/>
  <c r="AE22" i="2" s="1"/>
  <c r="AD17" i="2"/>
  <c r="AD20" i="2" s="1"/>
  <c r="AD22" i="2" s="1"/>
  <c r="AB17" i="2"/>
  <c r="AB20" i="2" s="1"/>
  <c r="AB22" i="2" s="1"/>
  <c r="AA17" i="2"/>
  <c r="AA20" i="2" s="1"/>
  <c r="AA22" i="2" s="1"/>
  <c r="Z17" i="2"/>
  <c r="Z20" i="2" s="1"/>
  <c r="Z22" i="2" s="1"/>
  <c r="Y17" i="2"/>
  <c r="Y20" i="2" s="1"/>
  <c r="Y22" i="2" s="1"/>
  <c r="X17" i="2"/>
  <c r="X20" i="2" s="1"/>
  <c r="X22" i="2" s="1"/>
  <c r="W17" i="2"/>
  <c r="W20" i="2" s="1"/>
  <c r="W22" i="2" s="1"/>
  <c r="T17" i="2"/>
  <c r="T20" i="2" s="1"/>
  <c r="T22" i="2" s="1"/>
  <c r="Q17" i="2"/>
  <c r="Q20" i="2" s="1"/>
  <c r="Q22" i="2" s="1"/>
  <c r="N17" i="2"/>
  <c r="N20" i="2" s="1"/>
  <c r="N22" i="2" s="1"/>
  <c r="M17" i="2"/>
  <c r="M20" i="2" s="1"/>
  <c r="M22" i="2" s="1"/>
  <c r="K17" i="2"/>
  <c r="I17" i="2"/>
  <c r="I20" i="2" s="1"/>
  <c r="R17" i="2"/>
  <c r="R20" i="2" s="1"/>
  <c r="R22" i="2" s="1"/>
  <c r="S17" i="2"/>
  <c r="S20" i="2" s="1"/>
  <c r="S22" i="2" s="1"/>
  <c r="U17" i="2"/>
  <c r="U20" i="2" s="1"/>
  <c r="U22" i="2" s="1"/>
  <c r="V17" i="2"/>
  <c r="V20" i="2" s="1"/>
  <c r="V22" i="2" s="1"/>
  <c r="AC17" i="2"/>
  <c r="AC20" i="2" s="1"/>
  <c r="AC22" i="2" s="1"/>
  <c r="AF17" i="2"/>
  <c r="AF20" i="2" s="1"/>
  <c r="AF22" i="2" s="1"/>
  <c r="AG17" i="2"/>
  <c r="AG20" i="2" s="1"/>
  <c r="AG22" i="2" s="1"/>
  <c r="AJ17" i="2"/>
  <c r="AJ20" i="2" s="1"/>
  <c r="AJ22" i="2" s="1"/>
  <c r="AK20" i="2"/>
  <c r="AK22" i="2" s="1"/>
  <c r="AR17" i="2"/>
  <c r="AR20" i="2" s="1"/>
  <c r="AR22" i="2" s="1"/>
  <c r="AS11" i="2"/>
  <c r="AS10" i="2"/>
  <c r="I22" i="2" l="1"/>
  <c r="AI2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N12" i="2"/>
  <c r="M12" i="2"/>
  <c r="L12" i="2"/>
  <c r="K12" i="2"/>
  <c r="J12" i="2"/>
  <c r="I12" i="2"/>
  <c r="AS12" i="2" l="1"/>
  <c r="L17" i="2"/>
  <c r="K20" i="2"/>
  <c r="K22" i="2" s="1"/>
  <c r="J17" i="2"/>
  <c r="J20" i="2" l="1"/>
  <c r="L20" i="2"/>
  <c r="L22" i="2" s="1"/>
  <c r="AS20" i="2" l="1"/>
  <c r="J22" i="2"/>
  <c r="AS22" i="2" s="1"/>
</calcChain>
</file>

<file path=xl/sharedStrings.xml><?xml version="1.0" encoding="utf-8"?>
<sst xmlns="http://schemas.openxmlformats.org/spreadsheetml/2006/main" count="194" uniqueCount="133">
  <si>
    <t>CANTIDADES PARA CONTRATAR SERVICIOS DE TRANSPORTE TERRESTRE Y FLUVIAL EN EL MARCO DE LA ACTUALIZACIÓN CATASTRAL.</t>
  </si>
  <si>
    <t>Requerimientos FCP</t>
  </si>
  <si>
    <t xml:space="preserve">DEPARTAMENTO DEL AMAZONAS </t>
  </si>
  <si>
    <t>DEPARTAMENTO DE BOLÍVAR</t>
  </si>
  <si>
    <t>DEPARTAMENTO DE CAQUETÁ</t>
  </si>
  <si>
    <t>DEPARTAMENTO DEL CAUCA</t>
  </si>
  <si>
    <t>DEPARTAMENTO DEL CESAR</t>
  </si>
  <si>
    <t>DEPARTAMENTO DE CÓRDOBA</t>
  </si>
  <si>
    <t>DEPARTAMENTO DE GUANIA</t>
  </si>
  <si>
    <t>DEPARTAMENTO DE LA GUAJIRA</t>
  </si>
  <si>
    <t>DEPARTAMENTO DEL HUILA</t>
  </si>
  <si>
    <t>DEPARTAMENTO DEL META</t>
  </si>
  <si>
    <t>DEPARTAMENTO DE PUTUMAYO</t>
  </si>
  <si>
    <t>DEPARTAMENTO DEL TOLIMA</t>
  </si>
  <si>
    <t>DEPARTAMENTO DE VICHADA</t>
  </si>
  <si>
    <t>MUNICIPIO / TIEMPO DE OPERACIÓN</t>
  </si>
  <si>
    <t>MIRITI - PARANÁ 
8 MESES</t>
  </si>
  <si>
    <t>ARENAL
6 MESES</t>
  </si>
  <si>
    <t>SANTA ROSA DEL SUR
8 MESES</t>
  </si>
  <si>
    <t>SAN JACINTO 
7 MESES</t>
  </si>
  <si>
    <t>SOLITA
6 MESES</t>
  </si>
  <si>
    <t>CURILLO
6 MESES</t>
  </si>
  <si>
    <t>LA MONTAÑITA
7 MESES</t>
  </si>
  <si>
    <t>MILÁN
7 MESES</t>
  </si>
  <si>
    <t>ARGELÍA
9 MESES</t>
  </si>
  <si>
    <t>LA PAZ
7 MESES</t>
  </si>
  <si>
    <t>SAN JOSÉ DE URÉ
7 MESES</t>
  </si>
  <si>
    <t>CHIMA 
8 MESES</t>
  </si>
  <si>
    <t>MOMIL 
7 MESES</t>
  </si>
  <si>
    <t>PURÍSIMA DE LA CONCEPCIÓN
7 MESES</t>
  </si>
  <si>
    <t>SAN ANDRÉS DE SOTAVENTO
9 MESES</t>
  </si>
  <si>
    <t>TUCHÍN
8 MESES</t>
  </si>
  <si>
    <t>VALENCIA 
6 MESES</t>
  </si>
  <si>
    <t>INÍRIDA
8 MESES</t>
  </si>
  <si>
    <t>PUERTO COLOMBIA 
8 MESES</t>
  </si>
  <si>
    <t>BARRANCO MINAS 
8 MESES</t>
  </si>
  <si>
    <t>FONSECA
7 MESES</t>
  </si>
  <si>
    <t>SAN JUAN DEL CESAR
8 MESES</t>
  </si>
  <si>
    <t>ALGECIRAS
10 MESES</t>
  </si>
  <si>
    <t>AGRADO 
7 MESES</t>
  </si>
  <si>
    <t xml:space="preserve">PITAL 
7 MESES
</t>
  </si>
  <si>
    <t>EL DORADO
6 MESES</t>
  </si>
  <si>
    <t>PUERTO GAITÁN
9 MESES</t>
  </si>
  <si>
    <t xml:space="preserve">SAN MARTÍN
7 MESES
</t>
  </si>
  <si>
    <t>MESETAS
7 MESES</t>
  </si>
  <si>
    <t>PUERTO LÓPEZ
9 MESES</t>
  </si>
  <si>
    <t xml:space="preserve">FUENTE DE ORO
6 MESES
</t>
  </si>
  <si>
    <t xml:space="preserve">PUERTO LLERAS
5 MESES
</t>
  </si>
  <si>
    <t>PUERTO ASÍS
10 MESES</t>
  </si>
  <si>
    <t>PUERTO CAICEDO
7 MESES</t>
  </si>
  <si>
    <t>ATACO
5 MESES</t>
  </si>
  <si>
    <t>PUERTO CARREÑO
7 MESES</t>
  </si>
  <si>
    <t>TOTAL DE SERVICIOS</t>
  </si>
  <si>
    <t>Componente</t>
  </si>
  <si>
    <t>Kit / Servicio</t>
  </si>
  <si>
    <t>Código</t>
  </si>
  <si>
    <t>Tipo de servicio</t>
  </si>
  <si>
    <t>Unidad</t>
  </si>
  <si>
    <t>Cantidad</t>
  </si>
  <si>
    <t>Cnntidad</t>
  </si>
  <si>
    <t>Transporte de personal</t>
  </si>
  <si>
    <t>Servicio de transporte de personal</t>
  </si>
  <si>
    <t>STP</t>
  </si>
  <si>
    <t>002</t>
  </si>
  <si>
    <t>STP-002</t>
  </si>
  <si>
    <t>Camioneta Doble Cabina 4x4 0 - 2.049 CC - Campero Camioneta 4*4 1850 CC – 2249 CC.</t>
  </si>
  <si>
    <t>Servicio 10 horas x día</t>
  </si>
  <si>
    <t>007</t>
  </si>
  <si>
    <t>STP-007</t>
  </si>
  <si>
    <t>Lancha de motor para transporte fluvial</t>
  </si>
  <si>
    <t>TOTAL SERVICIOS</t>
  </si>
  <si>
    <t>Días por Mes</t>
  </si>
  <si>
    <t>Total Días de Operación por  Municipio</t>
  </si>
  <si>
    <t>Total de servicios requeridos por día y por municipio</t>
  </si>
  <si>
    <t xml:space="preserve">Servicios Requeridos </t>
  </si>
  <si>
    <t xml:space="preserve">Total Servicios por Día Carro </t>
  </si>
  <si>
    <t>Capacidad Transportadora (20% adicional de capacidad por contigencia)</t>
  </si>
  <si>
    <t>Camionetas</t>
  </si>
  <si>
    <t>No</t>
  </si>
  <si>
    <t>MUNICIPIO</t>
  </si>
  <si>
    <t>DEPARTAMENTO</t>
  </si>
  <si>
    <t>MINIMO DE  VEHÍCULOS REQUERIDOS EN SITIO</t>
  </si>
  <si>
    <t>ARENAL</t>
  </si>
  <si>
    <t>BOLÍVAR</t>
  </si>
  <si>
    <t>SANTA ROSA DEL SUR</t>
  </si>
  <si>
    <t>SAN JACINTO</t>
  </si>
  <si>
    <t>SOLITA</t>
  </si>
  <si>
    <t>CAQUETÁ</t>
  </si>
  <si>
    <t>CURILLO</t>
  </si>
  <si>
    <t>LA MONTAÑITA</t>
  </si>
  <si>
    <t>MILÁN</t>
  </si>
  <si>
    <t>ARGELÍA</t>
  </si>
  <si>
    <t>CAUCA</t>
  </si>
  <si>
    <t>LA PAZ</t>
  </si>
  <si>
    <t>CESAR</t>
  </si>
  <si>
    <t>SAN JOSÉ DE URÉ</t>
  </si>
  <si>
    <t>CÓRDOBA</t>
  </si>
  <si>
    <t>CHIMA</t>
  </si>
  <si>
    <t>MOMIL</t>
  </si>
  <si>
    <t>PURÍSIMA DE LA CONCEPCIÓN</t>
  </si>
  <si>
    <t>SAN ANDRÉS DE SOTAVENTO</t>
  </si>
  <si>
    <t>TUCHÍN</t>
  </si>
  <si>
    <t>VALENCIA</t>
  </si>
  <si>
    <t>ALGECIRAS</t>
  </si>
  <si>
    <t>HUILA</t>
  </si>
  <si>
    <t>AGRADO</t>
  </si>
  <si>
    <t>PITAL</t>
  </si>
  <si>
    <t>PUERTO ASÍS</t>
  </si>
  <si>
    <t>PUTUMAYO</t>
  </si>
  <si>
    <t>PUERTO CAICEDO</t>
  </si>
  <si>
    <t>MIRITÍ - PARANÁ</t>
  </si>
  <si>
    <t>AMAZONAS</t>
  </si>
  <si>
    <t>INÍRIDA</t>
  </si>
  <si>
    <t>GUAINIA</t>
  </si>
  <si>
    <t>PUERTO COLOMBIA</t>
  </si>
  <si>
    <t>BARRANCO MINAS</t>
  </si>
  <si>
    <t>FONSECA</t>
  </si>
  <si>
    <t>LA GUAJIRA</t>
  </si>
  <si>
    <t>SAN JUAN DEL CESAR</t>
  </si>
  <si>
    <t xml:space="preserve">ATACO </t>
  </si>
  <si>
    <t>TOLIMA</t>
  </si>
  <si>
    <t xml:space="preserve">PUERTO CARREÑO </t>
  </si>
  <si>
    <t>VICHADA</t>
  </si>
  <si>
    <t>EL DORADO</t>
  </si>
  <si>
    <t xml:space="preserve"> META</t>
  </si>
  <si>
    <t>PUERTO GAITÁN</t>
  </si>
  <si>
    <t>SAN MARTÍN</t>
  </si>
  <si>
    <t>MESETAS</t>
  </si>
  <si>
    <t>PUERTO LÓPEZ</t>
  </si>
  <si>
    <t>FUENTE DE ORO</t>
  </si>
  <si>
    <t>PUERTO LLERAS</t>
  </si>
  <si>
    <t>TOTAL, CAPACIDAD MÍNIMA TRANSPORTADORA</t>
  </si>
  <si>
    <t>ANEXO No.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</si>
</sst>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#,##0"/>
    <numFmt numFmtId="165" formatCode="&quot;Lote&quot;\ 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sz val="10"/>
      <color theme="1"/>
      <name val="Aptos Narrow"/>
      <family val="2"/>
    </font>
    <font>
      <sz val="11"/>
      <color theme="0"/>
      <name val="Aptos Narrow"/>
      <family val="2"/>
    </font>
    <font>
      <sz val="11"/>
      <color theme="1"/>
      <name val="Aptos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ptos Narrow"/>
      <family val="2"/>
    </font>
    <font>
      <sz val="9"/>
      <color theme="1"/>
      <name val="Aptos Narrow"/>
      <family val="2"/>
    </font>
    <font>
      <b/>
      <sz val="9"/>
      <color theme="1"/>
      <name val="Aptos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ptos Narrow"/>
      <family val="2"/>
    </font>
    <font>
      <b/>
      <sz val="9"/>
      <color theme="0"/>
      <name val="Arial Narrow"/>
      <family val="2"/>
    </font>
    <font>
      <sz val="9"/>
      <color theme="0"/>
      <name val="Aptos Narrow"/>
      <family val="2"/>
    </font>
    <font>
      <b/>
      <i/>
      <sz val="9"/>
      <color rgb="FFE2007A"/>
      <name val="Aptos Narrow"/>
      <family val="2"/>
    </font>
    <font>
      <b/>
      <sz val="9"/>
      <name val="Aptos Narrow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34998626667073579"/>
      </bottom>
      <diagonal/>
    </border>
    <border>
      <left/>
      <right/>
      <top style="medium">
        <color indexed="64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auto="1"/>
      </left>
      <right/>
      <top/>
      <bottom style="dotted">
        <color theme="0" tint="-0.34998626667073579"/>
      </bottom>
      <diagonal/>
    </border>
    <border>
      <left style="hair">
        <color indexed="64"/>
      </left>
      <right/>
      <top/>
      <bottom style="dotted">
        <color theme="0" tint="-0.34998626667073579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 style="dotted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hair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dotted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/>
      <top style="dotted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theme="0" tint="-0.34998626667073579"/>
      </bottom>
      <diagonal/>
    </border>
    <border>
      <left style="dotted">
        <color auto="1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4" fillId="10" borderId="6" xfId="0" applyNumberFormat="1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center" vertical="center"/>
    </xf>
    <xf numFmtId="165" fontId="14" fillId="10" borderId="6" xfId="0" applyNumberFormat="1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/>
    </xf>
    <xf numFmtId="165" fontId="15" fillId="10" borderId="20" xfId="0" applyNumberFormat="1" applyFont="1" applyFill="1" applyBorder="1" applyAlignment="1">
      <alignment horizontal="left" vertical="center"/>
    </xf>
    <xf numFmtId="1" fontId="5" fillId="10" borderId="2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44" fontId="19" fillId="4" borderId="4" xfId="1" applyFont="1" applyFill="1" applyBorder="1" applyAlignment="1" applyProtection="1">
      <alignment horizontal="center" vertical="center" wrapText="1"/>
    </xf>
    <xf numFmtId="44" fontId="19" fillId="5" borderId="4" xfId="1" applyFont="1" applyFill="1" applyBorder="1" applyAlignment="1" applyProtection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vertical="center" wrapText="1"/>
    </xf>
    <xf numFmtId="164" fontId="21" fillId="6" borderId="13" xfId="0" applyNumberFormat="1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23" fillId="0" borderId="0" xfId="0" applyFont="1"/>
    <xf numFmtId="0" fontId="17" fillId="0" borderId="14" xfId="0" applyFont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49" fontId="17" fillId="8" borderId="14" xfId="0" applyNumberFormat="1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left" vertical="center" wrapText="1"/>
    </xf>
    <xf numFmtId="165" fontId="17" fillId="9" borderId="17" xfId="0" applyNumberFormat="1" applyFont="1" applyFill="1" applyBorder="1" applyAlignment="1">
      <alignment horizontal="center" vertical="center"/>
    </xf>
    <xf numFmtId="1" fontId="20" fillId="0" borderId="31" xfId="0" applyNumberFormat="1" applyFont="1" applyBorder="1" applyAlignment="1">
      <alignment horizontal="center" vertical="center" wrapText="1"/>
    </xf>
    <xf numFmtId="1" fontId="20" fillId="0" borderId="32" xfId="0" applyNumberFormat="1" applyFont="1" applyBorder="1" applyAlignment="1">
      <alignment horizontal="center" vertical="center" wrapText="1"/>
    </xf>
    <xf numFmtId="1" fontId="20" fillId="0" borderId="33" xfId="0" applyNumberFormat="1" applyFont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left" vertical="center"/>
    </xf>
    <xf numFmtId="165" fontId="17" fillId="9" borderId="1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0" fillId="0" borderId="34" xfId="0" applyNumberFormat="1" applyFont="1" applyBorder="1" applyAlignment="1">
      <alignment horizontal="center" vertical="center" wrapText="1"/>
    </xf>
    <xf numFmtId="1" fontId="20" fillId="0" borderId="35" xfId="0" applyNumberFormat="1" applyFont="1" applyBorder="1" applyAlignment="1">
      <alignment horizontal="center" vertical="center" wrapText="1"/>
    </xf>
    <xf numFmtId="1" fontId="20" fillId="0" borderId="36" xfId="0" applyNumberFormat="1" applyFont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0" fontId="22" fillId="6" borderId="38" xfId="0" applyFont="1" applyFill="1" applyBorder="1" applyAlignment="1">
      <alignment horizontal="center" vertical="center" wrapText="1"/>
    </xf>
    <xf numFmtId="1" fontId="20" fillId="0" borderId="38" xfId="0" applyNumberFormat="1" applyFont="1" applyBorder="1" applyAlignment="1">
      <alignment horizontal="center" vertical="center" wrapText="1"/>
    </xf>
    <xf numFmtId="1" fontId="20" fillId="0" borderId="39" xfId="0" applyNumberFormat="1" applyFont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1" fontId="20" fillId="0" borderId="41" xfId="0" applyNumberFormat="1" applyFont="1" applyBorder="1" applyAlignment="1">
      <alignment horizontal="center" vertical="center" wrapText="1"/>
    </xf>
    <xf numFmtId="1" fontId="20" fillId="0" borderId="42" xfId="0" applyNumberFormat="1" applyFont="1" applyBorder="1" applyAlignment="1">
      <alignment horizontal="center" vertical="center" wrapText="1"/>
    </xf>
    <xf numFmtId="1" fontId="20" fillId="0" borderId="43" xfId="0" applyNumberFormat="1" applyFont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 wrapText="1"/>
    </xf>
    <xf numFmtId="44" fontId="19" fillId="3" borderId="1" xfId="1" applyFont="1" applyFill="1" applyBorder="1" applyAlignment="1" applyProtection="1">
      <alignment horizontal="center" vertical="center" wrapText="1"/>
    </xf>
    <xf numFmtId="0" fontId="22" fillId="6" borderId="46" xfId="0" applyFont="1" applyFill="1" applyBorder="1" applyAlignment="1">
      <alignment horizontal="center" vertical="center" wrapText="1"/>
    </xf>
    <xf numFmtId="0" fontId="22" fillId="6" borderId="47" xfId="0" applyFont="1" applyFill="1" applyBorder="1" applyAlignment="1">
      <alignment horizontal="center" vertical="center" wrapText="1"/>
    </xf>
    <xf numFmtId="1" fontId="20" fillId="0" borderId="48" xfId="0" applyNumberFormat="1" applyFont="1" applyBorder="1" applyAlignment="1">
      <alignment horizontal="center" vertical="center" wrapText="1"/>
    </xf>
    <xf numFmtId="1" fontId="20" fillId="0" borderId="49" xfId="0" applyNumberFormat="1" applyFont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/>
    </xf>
    <xf numFmtId="0" fontId="27" fillId="0" borderId="54" xfId="0" applyFont="1" applyBorder="1" applyAlignment="1">
      <alignment vertical="center" wrapText="1"/>
    </xf>
    <xf numFmtId="0" fontId="5" fillId="0" borderId="54" xfId="0" applyFont="1" applyBorder="1" applyAlignment="1">
      <alignment vertical="center"/>
    </xf>
    <xf numFmtId="0" fontId="27" fillId="0" borderId="54" xfId="0" applyFont="1" applyBorder="1" applyAlignment="1">
      <alignment vertical="center"/>
    </xf>
    <xf numFmtId="0" fontId="5" fillId="0" borderId="54" xfId="0" applyFont="1" applyBorder="1" applyAlignment="1">
      <alignment horizontal="left" vertical="center"/>
    </xf>
    <xf numFmtId="0" fontId="2" fillId="2" borderId="55" xfId="0" applyFont="1" applyFill="1" applyBorder="1" applyAlignment="1">
      <alignment vertical="center"/>
    </xf>
    <xf numFmtId="0" fontId="26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/>
    <xf numFmtId="1" fontId="29" fillId="0" borderId="47" xfId="0" applyNumberFormat="1" applyFont="1" applyBorder="1" applyAlignment="1">
      <alignment horizontal="center" vertical="center"/>
    </xf>
    <xf numFmtId="1" fontId="29" fillId="0" borderId="50" xfId="0" applyNumberFormat="1" applyFont="1" applyBorder="1" applyAlignment="1">
      <alignment horizontal="center" vertical="center"/>
    </xf>
    <xf numFmtId="1" fontId="29" fillId="0" borderId="51" xfId="0" applyNumberFormat="1" applyFont="1" applyBorder="1" applyAlignment="1">
      <alignment horizontal="center" vertical="center"/>
    </xf>
    <xf numFmtId="165" fontId="15" fillId="10" borderId="63" xfId="0" applyNumberFormat="1" applyFont="1" applyFill="1" applyBorder="1" applyAlignment="1">
      <alignment horizontal="center" vertical="center" wrapText="1"/>
    </xf>
    <xf numFmtId="1" fontId="10" fillId="10" borderId="64" xfId="0" applyNumberFormat="1" applyFont="1" applyFill="1" applyBorder="1" applyAlignment="1">
      <alignment horizontal="center" vertical="center"/>
    </xf>
    <xf numFmtId="1" fontId="5" fillId="10" borderId="65" xfId="0" applyNumberFormat="1" applyFont="1" applyFill="1" applyBorder="1" applyAlignment="1">
      <alignment horizontal="center" vertical="center"/>
    </xf>
    <xf numFmtId="0" fontId="28" fillId="0" borderId="62" xfId="0" applyFont="1" applyBorder="1"/>
    <xf numFmtId="0" fontId="16" fillId="6" borderId="1" xfId="0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165" fontId="3" fillId="10" borderId="52" xfId="0" applyNumberFormat="1" applyFont="1" applyFill="1" applyBorder="1" applyAlignment="1">
      <alignment horizontal="center" vertical="center"/>
    </xf>
    <xf numFmtId="165" fontId="3" fillId="10" borderId="53" xfId="0" applyNumberFormat="1" applyFont="1" applyFill="1" applyBorder="1" applyAlignment="1">
      <alignment horizontal="center" vertical="center"/>
    </xf>
    <xf numFmtId="165" fontId="3" fillId="10" borderId="63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4" fontId="19" fillId="4" borderId="4" xfId="1" applyFont="1" applyFill="1" applyBorder="1" applyAlignment="1" applyProtection="1">
      <alignment horizontal="center" vertical="center" wrapText="1"/>
    </xf>
    <xf numFmtId="44" fontId="19" fillId="4" borderId="3" xfId="1" applyFont="1" applyFill="1" applyBorder="1" applyAlignment="1" applyProtection="1">
      <alignment horizontal="center" vertical="center" wrapText="1"/>
    </xf>
    <xf numFmtId="44" fontId="19" fillId="3" borderId="4" xfId="1" applyFont="1" applyFill="1" applyBorder="1" applyAlignment="1" applyProtection="1">
      <alignment horizontal="center" vertical="center" wrapText="1"/>
    </xf>
    <xf numFmtId="44" fontId="19" fillId="3" borderId="5" xfId="1" applyFont="1" applyFill="1" applyBorder="1" applyAlignment="1" applyProtection="1">
      <alignment horizontal="center" vertical="center" wrapText="1"/>
    </xf>
    <xf numFmtId="44" fontId="19" fillId="4" borderId="5" xfId="1" applyFont="1" applyFill="1" applyBorder="1" applyAlignment="1" applyProtection="1">
      <alignment horizontal="center" vertical="center" wrapText="1"/>
    </xf>
    <xf numFmtId="44" fontId="19" fillId="5" borderId="4" xfId="1" applyFont="1" applyFill="1" applyBorder="1" applyAlignment="1" applyProtection="1">
      <alignment horizontal="center" vertical="center" wrapText="1"/>
    </xf>
    <xf numFmtId="44" fontId="19" fillId="5" borderId="5" xfId="1" applyFont="1" applyFill="1" applyBorder="1" applyAlignment="1" applyProtection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6"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136365</xdr:rowOff>
    </xdr:from>
    <xdr:to>
      <xdr:col>6</xdr:col>
      <xdr:colOff>1369219</xdr:colOff>
      <xdr:row>5</xdr:row>
      <xdr:rowOff>119050</xdr:rowOff>
    </xdr:to>
    <xdr:pic>
      <xdr:nvPicPr>
        <xdr:cNvPr id="2" name="Imagen 1" descr="Instituto Geográfico Agustín Codazzi - IGAC | PID AMAZONIA">
          <a:extLst>
            <a:ext uri="{FF2B5EF4-FFF2-40B4-BE49-F238E27FC236}">
              <a16:creationId xmlns:a16="http://schemas.microsoft.com/office/drawing/2014/main" id="{81CB168D-FF29-4504-8A1C-3E17654DC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277"/>
        <a:stretch/>
      </xdr:blipFill>
      <xdr:spPr bwMode="auto">
        <a:xfrm>
          <a:off x="0" y="612615"/>
          <a:ext cx="1454944" cy="107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tephany%20-%20Valentina/Downloads/TRABAJO%20JH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4"/>
      <sheetName val="REQUERIMIENTO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AAF0-F1E1-495F-BF52-CB9661802A70}">
  <sheetPr>
    <tabColor theme="6" tint="0.59999389629810485"/>
    <pageSetUpPr fitToPage="1"/>
  </sheetPr>
  <dimension ref="A2:AS22"/>
  <sheetViews>
    <sheetView showGridLines="0" tabSelected="1" zoomScale="70" zoomScaleNormal="70" workbookViewId="0">
      <selection activeCell="G2" sqref="G2"/>
    </sheetView>
  </sheetViews>
  <sheetFormatPr baseColWidth="10" defaultColWidth="11.3984375" defaultRowHeight="14.25" customHeight="1" x14ac:dyDescent="0.35"/>
  <cols>
    <col min="1" max="1" width="1.265625" style="1" customWidth="1"/>
    <col min="2" max="2" width="15.73046875" style="2" hidden="1" customWidth="1"/>
    <col min="3" max="3" width="11.3984375" style="3" hidden="1" customWidth="1"/>
    <col min="4" max="4" width="5.73046875" style="4" hidden="1" customWidth="1"/>
    <col min="5" max="5" width="5.73046875" style="2" hidden="1" customWidth="1"/>
    <col min="6" max="6" width="7.3984375" style="4" hidden="1" customWidth="1"/>
    <col min="7" max="7" width="38.73046875" style="1" customWidth="1"/>
    <col min="8" max="8" width="26" style="6" customWidth="1"/>
    <col min="9" max="9" width="19.3984375" style="2" bestFit="1" customWidth="1"/>
    <col min="10" max="10" width="12.3984375" style="4" customWidth="1"/>
    <col min="11" max="11" width="21.59765625" style="1" bestFit="1" customWidth="1"/>
    <col min="12" max="12" width="17.1328125" style="1" customWidth="1"/>
    <col min="13" max="14" width="11.3984375" style="1"/>
    <col min="15" max="15" width="16.73046875" style="1" bestFit="1" customWidth="1"/>
    <col min="16" max="16" width="15.1328125" style="1" customWidth="1"/>
    <col min="17" max="17" width="23.3984375" style="1" customWidth="1"/>
    <col min="18" max="18" width="19" style="1" customWidth="1"/>
    <col min="19" max="19" width="17.59765625" style="1" bestFit="1" customWidth="1"/>
    <col min="20" max="20" width="10.1328125" style="1" customWidth="1"/>
    <col min="21" max="21" width="11.59765625" style="1" customWidth="1"/>
    <col min="22" max="22" width="18.1328125" style="1" customWidth="1"/>
    <col min="23" max="23" width="16.59765625" style="1" customWidth="1"/>
    <col min="24" max="39" width="11.3984375" style="1"/>
    <col min="40" max="40" width="14.1328125" style="1" customWidth="1"/>
    <col min="41" max="42" width="11.3984375" style="1"/>
    <col min="43" max="43" width="15.86328125" style="1" customWidth="1"/>
    <col min="44" max="44" width="14.73046875" style="1" customWidth="1"/>
    <col min="45" max="16384" width="11.3984375" style="1"/>
  </cols>
  <sheetData>
    <row r="2" spans="1:45" ht="22.5" x14ac:dyDescent="0.6">
      <c r="G2" s="5" t="s">
        <v>132</v>
      </c>
    </row>
    <row r="4" spans="1:45" ht="27.75" x14ac:dyDescent="0.75">
      <c r="D4" s="7"/>
    </row>
    <row r="5" spans="1:45" ht="44.25" customHeight="1" x14ac:dyDescent="0.75">
      <c r="D5" s="7"/>
      <c r="H5" s="101" t="s">
        <v>0</v>
      </c>
      <c r="I5" s="101"/>
      <c r="J5" s="101"/>
      <c r="K5" s="101"/>
      <c r="L5" s="101"/>
    </row>
    <row r="6" spans="1:45" ht="28.15" thickBot="1" x14ac:dyDescent="0.8">
      <c r="D6" s="7" t="s">
        <v>1</v>
      </c>
      <c r="H6" s="8"/>
    </row>
    <row r="7" spans="1:45" s="9" customFormat="1" ht="42.95" customHeight="1" thickBot="1" x14ac:dyDescent="0.45">
      <c r="A7" s="22"/>
      <c r="B7" s="23"/>
      <c r="C7" s="24"/>
      <c r="D7" s="25"/>
      <c r="E7" s="23"/>
      <c r="F7" s="26"/>
      <c r="G7" s="22"/>
      <c r="H7" s="27"/>
      <c r="I7" s="28" t="s">
        <v>2</v>
      </c>
      <c r="J7" s="104" t="s">
        <v>3</v>
      </c>
      <c r="K7" s="105"/>
      <c r="L7" s="105"/>
      <c r="M7" s="106" t="s">
        <v>4</v>
      </c>
      <c r="N7" s="110"/>
      <c r="O7" s="110"/>
      <c r="P7" s="107"/>
      <c r="Q7" s="29" t="s">
        <v>5</v>
      </c>
      <c r="R7" s="28" t="s">
        <v>6</v>
      </c>
      <c r="S7" s="111" t="s">
        <v>7</v>
      </c>
      <c r="T7" s="112"/>
      <c r="U7" s="112"/>
      <c r="V7" s="112"/>
      <c r="W7" s="112"/>
      <c r="X7" s="112"/>
      <c r="Y7" s="112"/>
      <c r="Z7" s="106" t="s">
        <v>8</v>
      </c>
      <c r="AA7" s="110"/>
      <c r="AB7" s="110"/>
      <c r="AC7" s="106" t="s">
        <v>9</v>
      </c>
      <c r="AD7" s="107"/>
      <c r="AE7" s="108" t="s">
        <v>10</v>
      </c>
      <c r="AF7" s="109"/>
      <c r="AG7" s="109"/>
      <c r="AH7" s="106" t="s">
        <v>11</v>
      </c>
      <c r="AI7" s="110"/>
      <c r="AJ7" s="110"/>
      <c r="AK7" s="110"/>
      <c r="AL7" s="110"/>
      <c r="AM7" s="110"/>
      <c r="AN7" s="107"/>
      <c r="AO7" s="109" t="s">
        <v>12</v>
      </c>
      <c r="AP7" s="109"/>
      <c r="AQ7" s="28" t="s">
        <v>13</v>
      </c>
      <c r="AR7" s="70" t="s">
        <v>14</v>
      </c>
    </row>
    <row r="8" spans="1:45" s="9" customFormat="1" ht="50.25" customHeight="1" x14ac:dyDescent="0.4">
      <c r="A8" s="22"/>
      <c r="B8" s="23"/>
      <c r="C8" s="24"/>
      <c r="D8" s="26"/>
      <c r="E8" s="23"/>
      <c r="F8" s="26"/>
      <c r="G8" s="102" t="s">
        <v>15</v>
      </c>
      <c r="H8" s="103"/>
      <c r="I8" s="30" t="s">
        <v>16</v>
      </c>
      <c r="J8" s="30" t="s">
        <v>17</v>
      </c>
      <c r="K8" s="31" t="s">
        <v>18</v>
      </c>
      <c r="L8" s="32" t="s">
        <v>19</v>
      </c>
      <c r="M8" s="30" t="s">
        <v>20</v>
      </c>
      <c r="N8" s="31" t="s">
        <v>21</v>
      </c>
      <c r="O8" s="32" t="s">
        <v>22</v>
      </c>
      <c r="P8" s="32" t="s">
        <v>23</v>
      </c>
      <c r="Q8" s="30" t="s">
        <v>24</v>
      </c>
      <c r="R8" s="30" t="s">
        <v>25</v>
      </c>
      <c r="S8" s="30" t="s">
        <v>26</v>
      </c>
      <c r="T8" s="33" t="s">
        <v>27</v>
      </c>
      <c r="U8" s="33" t="s">
        <v>28</v>
      </c>
      <c r="V8" s="33" t="s">
        <v>29</v>
      </c>
      <c r="W8" s="33" t="s">
        <v>30</v>
      </c>
      <c r="X8" s="33" t="s">
        <v>31</v>
      </c>
      <c r="Y8" s="33" t="s">
        <v>32</v>
      </c>
      <c r="Z8" s="30" t="s">
        <v>33</v>
      </c>
      <c r="AA8" s="33" t="s">
        <v>34</v>
      </c>
      <c r="AB8" s="33" t="s">
        <v>35</v>
      </c>
      <c r="AC8" s="30" t="s">
        <v>36</v>
      </c>
      <c r="AD8" s="68" t="s">
        <v>37</v>
      </c>
      <c r="AE8" s="30" t="s">
        <v>38</v>
      </c>
      <c r="AF8" s="33" t="s">
        <v>39</v>
      </c>
      <c r="AG8" s="33" t="s">
        <v>40</v>
      </c>
      <c r="AH8" s="30" t="s">
        <v>41</v>
      </c>
      <c r="AI8" s="33" t="s">
        <v>42</v>
      </c>
      <c r="AJ8" s="33" t="s">
        <v>43</v>
      </c>
      <c r="AK8" s="32" t="s">
        <v>44</v>
      </c>
      <c r="AL8" s="33" t="s">
        <v>45</v>
      </c>
      <c r="AM8" s="33" t="s">
        <v>46</v>
      </c>
      <c r="AN8" s="60" t="s">
        <v>47</v>
      </c>
      <c r="AO8" s="32" t="s">
        <v>48</v>
      </c>
      <c r="AP8" s="31" t="s">
        <v>49</v>
      </c>
      <c r="AQ8" s="30" t="s">
        <v>50</v>
      </c>
      <c r="AR8" s="71" t="s">
        <v>51</v>
      </c>
      <c r="AS8" s="94" t="s">
        <v>52</v>
      </c>
    </row>
    <row r="9" spans="1:45" s="10" customFormat="1" ht="31.5" customHeight="1" x14ac:dyDescent="0.45">
      <c r="A9" s="24"/>
      <c r="B9" s="34" t="s">
        <v>53</v>
      </c>
      <c r="C9" s="35" t="s">
        <v>54</v>
      </c>
      <c r="D9" s="99" t="s">
        <v>55</v>
      </c>
      <c r="E9" s="99"/>
      <c r="F9" s="100"/>
      <c r="G9" s="36" t="s">
        <v>56</v>
      </c>
      <c r="H9" s="37" t="s">
        <v>57</v>
      </c>
      <c r="I9" s="38" t="s">
        <v>58</v>
      </c>
      <c r="J9" s="38" t="s">
        <v>58</v>
      </c>
      <c r="K9" s="39" t="s">
        <v>58</v>
      </c>
      <c r="L9" s="39" t="s">
        <v>58</v>
      </c>
      <c r="M9" s="38" t="s">
        <v>58</v>
      </c>
      <c r="N9" s="39" t="s">
        <v>58</v>
      </c>
      <c r="O9" s="39" t="s">
        <v>59</v>
      </c>
      <c r="P9" s="39" t="s">
        <v>58</v>
      </c>
      <c r="Q9" s="38" t="s">
        <v>58</v>
      </c>
      <c r="R9" s="38" t="s">
        <v>58</v>
      </c>
      <c r="S9" s="38" t="s">
        <v>58</v>
      </c>
      <c r="T9" s="39" t="s">
        <v>58</v>
      </c>
      <c r="U9" s="40" t="s">
        <v>58</v>
      </c>
      <c r="V9" s="40" t="s">
        <v>58</v>
      </c>
      <c r="W9" s="40" t="s">
        <v>58</v>
      </c>
      <c r="X9" s="40" t="s">
        <v>58</v>
      </c>
      <c r="Y9" s="41" t="s">
        <v>58</v>
      </c>
      <c r="Z9" s="42" t="s">
        <v>58</v>
      </c>
      <c r="AA9" s="41" t="s">
        <v>58</v>
      </c>
      <c r="AB9" s="64" t="s">
        <v>58</v>
      </c>
      <c r="AC9" s="42" t="s">
        <v>58</v>
      </c>
      <c r="AD9" s="69" t="s">
        <v>58</v>
      </c>
      <c r="AE9" s="38" t="s">
        <v>58</v>
      </c>
      <c r="AF9" s="39" t="s">
        <v>58</v>
      </c>
      <c r="AG9" s="39" t="s">
        <v>58</v>
      </c>
      <c r="AH9" s="38" t="s">
        <v>58</v>
      </c>
      <c r="AI9" s="39" t="s">
        <v>58</v>
      </c>
      <c r="AJ9" s="39" t="s">
        <v>58</v>
      </c>
      <c r="AK9" s="39" t="s">
        <v>58</v>
      </c>
      <c r="AL9" s="39" t="s">
        <v>58</v>
      </c>
      <c r="AM9" s="39" t="s">
        <v>58</v>
      </c>
      <c r="AN9" s="61" t="s">
        <v>58</v>
      </c>
      <c r="AO9" s="39" t="s">
        <v>58</v>
      </c>
      <c r="AP9" s="39" t="s">
        <v>58</v>
      </c>
      <c r="AQ9" s="38" t="s">
        <v>58</v>
      </c>
      <c r="AR9" s="72" t="s">
        <v>58</v>
      </c>
      <c r="AS9" s="95"/>
    </row>
    <row r="10" spans="1:45" s="11" customFormat="1" ht="62.25" customHeight="1" x14ac:dyDescent="0.45">
      <c r="A10" s="43"/>
      <c r="B10" s="44" t="s">
        <v>60</v>
      </c>
      <c r="C10" s="45" t="s">
        <v>61</v>
      </c>
      <c r="D10" s="46" t="s">
        <v>62</v>
      </c>
      <c r="E10" s="47" t="s">
        <v>63</v>
      </c>
      <c r="F10" s="48" t="s">
        <v>64</v>
      </c>
      <c r="G10" s="49" t="s">
        <v>65</v>
      </c>
      <c r="H10" s="50" t="s">
        <v>66</v>
      </c>
      <c r="I10" s="51">
        <v>186</v>
      </c>
      <c r="J10" s="51">
        <v>219</v>
      </c>
      <c r="K10" s="52">
        <v>574</v>
      </c>
      <c r="L10" s="52">
        <v>209</v>
      </c>
      <c r="M10" s="51">
        <v>238</v>
      </c>
      <c r="N10" s="52">
        <v>250</v>
      </c>
      <c r="O10" s="52">
        <v>517</v>
      </c>
      <c r="P10" s="52">
        <v>433</v>
      </c>
      <c r="Q10" s="51">
        <v>1186</v>
      </c>
      <c r="R10" s="51">
        <v>728</v>
      </c>
      <c r="S10" s="51">
        <v>559</v>
      </c>
      <c r="T10" s="53">
        <v>522</v>
      </c>
      <c r="U10" s="53">
        <v>446</v>
      </c>
      <c r="V10" s="53">
        <v>337</v>
      </c>
      <c r="W10" s="53">
        <v>995</v>
      </c>
      <c r="X10" s="53">
        <v>764</v>
      </c>
      <c r="Y10" s="53">
        <v>222</v>
      </c>
      <c r="Z10" s="51">
        <v>500</v>
      </c>
      <c r="AA10" s="53">
        <v>204</v>
      </c>
      <c r="AB10" s="65">
        <v>287</v>
      </c>
      <c r="AC10" s="51">
        <v>255</v>
      </c>
      <c r="AD10" s="62">
        <v>359</v>
      </c>
      <c r="AE10" s="51">
        <v>1070</v>
      </c>
      <c r="AF10" s="52">
        <v>341</v>
      </c>
      <c r="AG10" s="53">
        <v>467</v>
      </c>
      <c r="AH10" s="51">
        <v>219</v>
      </c>
      <c r="AI10" s="52">
        <v>1329</v>
      </c>
      <c r="AJ10" s="53">
        <v>627</v>
      </c>
      <c r="AK10" s="52">
        <v>545</v>
      </c>
      <c r="AL10" s="52">
        <v>972</v>
      </c>
      <c r="AM10" s="53">
        <v>172</v>
      </c>
      <c r="AN10" s="62">
        <v>152</v>
      </c>
      <c r="AO10" s="52">
        <v>1079</v>
      </c>
      <c r="AP10" s="52">
        <v>499</v>
      </c>
      <c r="AQ10" s="51">
        <v>202</v>
      </c>
      <c r="AR10" s="73">
        <v>397</v>
      </c>
      <c r="AS10" s="87">
        <f>+SUM(I10:AR10)</f>
        <v>18061</v>
      </c>
    </row>
    <row r="11" spans="1:45" s="11" customFormat="1" ht="62.25" customHeight="1" thickBot="1" x14ac:dyDescent="0.5">
      <c r="A11" s="43"/>
      <c r="B11" s="44" t="s">
        <v>60</v>
      </c>
      <c r="C11" s="45" t="s">
        <v>61</v>
      </c>
      <c r="D11" s="46" t="s">
        <v>62</v>
      </c>
      <c r="E11" s="47" t="s">
        <v>67</v>
      </c>
      <c r="F11" s="48" t="s">
        <v>68</v>
      </c>
      <c r="G11" s="54" t="s">
        <v>69</v>
      </c>
      <c r="H11" s="55" t="s">
        <v>66</v>
      </c>
      <c r="I11" s="51">
        <v>81</v>
      </c>
      <c r="J11" s="51">
        <v>40</v>
      </c>
      <c r="K11" s="52">
        <v>148</v>
      </c>
      <c r="L11" s="52">
        <v>0</v>
      </c>
      <c r="M11" s="51">
        <v>32</v>
      </c>
      <c r="N11" s="52">
        <v>36</v>
      </c>
      <c r="O11" s="52">
        <v>115</v>
      </c>
      <c r="P11" s="52">
        <v>85</v>
      </c>
      <c r="Q11" s="51">
        <v>115</v>
      </c>
      <c r="R11" s="51">
        <v>66</v>
      </c>
      <c r="S11" s="51">
        <v>21</v>
      </c>
      <c r="T11" s="52">
        <v>18</v>
      </c>
      <c r="U11" s="53">
        <v>16</v>
      </c>
      <c r="V11" s="53">
        <v>12</v>
      </c>
      <c r="W11" s="53">
        <v>45</v>
      </c>
      <c r="X11" s="53">
        <v>24</v>
      </c>
      <c r="Y11" s="53">
        <v>0</v>
      </c>
      <c r="Z11" s="51">
        <v>324</v>
      </c>
      <c r="AA11" s="53">
        <v>69</v>
      </c>
      <c r="AB11" s="66">
        <v>146</v>
      </c>
      <c r="AC11" s="51">
        <v>0</v>
      </c>
      <c r="AD11" s="62">
        <v>0</v>
      </c>
      <c r="AE11" s="51">
        <v>44</v>
      </c>
      <c r="AF11" s="53">
        <v>10</v>
      </c>
      <c r="AG11" s="52">
        <v>18</v>
      </c>
      <c r="AH11" s="51">
        <v>14</v>
      </c>
      <c r="AI11" s="53">
        <v>225</v>
      </c>
      <c r="AJ11" s="52">
        <v>75</v>
      </c>
      <c r="AK11" s="53">
        <v>66</v>
      </c>
      <c r="AL11" s="53">
        <v>147</v>
      </c>
      <c r="AM11" s="52">
        <v>0</v>
      </c>
      <c r="AN11" s="62">
        <v>0</v>
      </c>
      <c r="AO11" s="52">
        <v>224</v>
      </c>
      <c r="AP11" s="53">
        <v>87</v>
      </c>
      <c r="AQ11" s="51">
        <v>0</v>
      </c>
      <c r="AR11" s="73">
        <v>216</v>
      </c>
      <c r="AS11" s="88">
        <f>+SUM(I11:AR11)</f>
        <v>2519</v>
      </c>
    </row>
    <row r="12" spans="1:45" s="11" customFormat="1" ht="24" customHeight="1" thickBot="1" x14ac:dyDescent="0.5">
      <c r="A12" s="22"/>
      <c r="B12" s="23"/>
      <c r="C12" s="24"/>
      <c r="D12" s="26"/>
      <c r="E12" s="23"/>
      <c r="F12" s="26"/>
      <c r="G12" s="22"/>
      <c r="H12" s="56" t="s">
        <v>70</v>
      </c>
      <c r="I12" s="57">
        <f t="shared" ref="I12" si="0">SUM(I10:I11)</f>
        <v>267</v>
      </c>
      <c r="J12" s="57">
        <f t="shared" ref="J12:AP12" si="1">SUM(J10:J11)</f>
        <v>259</v>
      </c>
      <c r="K12" s="58">
        <f t="shared" si="1"/>
        <v>722</v>
      </c>
      <c r="L12" s="58">
        <f t="shared" si="1"/>
        <v>209</v>
      </c>
      <c r="M12" s="57">
        <f t="shared" si="1"/>
        <v>270</v>
      </c>
      <c r="N12" s="58">
        <f t="shared" si="1"/>
        <v>286</v>
      </c>
      <c r="O12" s="58">
        <f t="shared" si="1"/>
        <v>632</v>
      </c>
      <c r="P12" s="58">
        <f t="shared" si="1"/>
        <v>518</v>
      </c>
      <c r="Q12" s="57">
        <f t="shared" si="1"/>
        <v>1301</v>
      </c>
      <c r="R12" s="57">
        <f t="shared" si="1"/>
        <v>794</v>
      </c>
      <c r="S12" s="57">
        <f t="shared" si="1"/>
        <v>580</v>
      </c>
      <c r="T12" s="59">
        <f t="shared" si="1"/>
        <v>540</v>
      </c>
      <c r="U12" s="58">
        <f t="shared" si="1"/>
        <v>462</v>
      </c>
      <c r="V12" s="59">
        <f t="shared" si="1"/>
        <v>349</v>
      </c>
      <c r="W12" s="59">
        <f t="shared" si="1"/>
        <v>1040</v>
      </c>
      <c r="X12" s="59">
        <f t="shared" si="1"/>
        <v>788</v>
      </c>
      <c r="Y12" s="59">
        <f t="shared" si="1"/>
        <v>222</v>
      </c>
      <c r="Z12" s="57">
        <f t="shared" si="1"/>
        <v>824</v>
      </c>
      <c r="AA12" s="59">
        <f t="shared" si="1"/>
        <v>273</v>
      </c>
      <c r="AB12" s="67">
        <f t="shared" si="1"/>
        <v>433</v>
      </c>
      <c r="AC12" s="57">
        <f t="shared" si="1"/>
        <v>255</v>
      </c>
      <c r="AD12" s="63">
        <f t="shared" si="1"/>
        <v>359</v>
      </c>
      <c r="AE12" s="57">
        <f t="shared" si="1"/>
        <v>1114</v>
      </c>
      <c r="AF12" s="58">
        <f t="shared" si="1"/>
        <v>351</v>
      </c>
      <c r="AG12" s="59">
        <f t="shared" si="1"/>
        <v>485</v>
      </c>
      <c r="AH12" s="57">
        <f t="shared" si="1"/>
        <v>233</v>
      </c>
      <c r="AI12" s="58">
        <f t="shared" si="1"/>
        <v>1554</v>
      </c>
      <c r="AJ12" s="59">
        <f t="shared" si="1"/>
        <v>702</v>
      </c>
      <c r="AK12" s="58">
        <f t="shared" si="1"/>
        <v>611</v>
      </c>
      <c r="AL12" s="58">
        <f t="shared" si="1"/>
        <v>1119</v>
      </c>
      <c r="AM12" s="59">
        <f t="shared" si="1"/>
        <v>172</v>
      </c>
      <c r="AN12" s="63">
        <f t="shared" si="1"/>
        <v>152</v>
      </c>
      <c r="AO12" s="58">
        <f t="shared" si="1"/>
        <v>1303</v>
      </c>
      <c r="AP12" s="59">
        <f t="shared" si="1"/>
        <v>586</v>
      </c>
      <c r="AQ12" s="57">
        <f t="shared" ref="AQ12:AR12" si="2">SUM(AQ10:AQ11)</f>
        <v>202</v>
      </c>
      <c r="AR12" s="74">
        <f t="shared" si="2"/>
        <v>613</v>
      </c>
      <c r="AS12" s="89">
        <f>+SUM(I12:AR12)</f>
        <v>20580</v>
      </c>
    </row>
    <row r="13" spans="1:45" s="11" customFormat="1" ht="14.25" customHeight="1" x14ac:dyDescent="0.45">
      <c r="B13" s="12"/>
      <c r="C13" s="13"/>
      <c r="D13" s="14"/>
      <c r="E13" s="12"/>
      <c r="F13" s="14"/>
      <c r="H13" s="15"/>
      <c r="I13" s="12"/>
      <c r="J13" s="14"/>
    </row>
    <row r="14" spans="1:45" s="11" customFormat="1" ht="14.25" customHeight="1" thickBot="1" x14ac:dyDescent="0.5">
      <c r="B14" s="12"/>
      <c r="C14" s="13"/>
      <c r="D14" s="14"/>
      <c r="E14" s="12"/>
      <c r="F14" s="14"/>
      <c r="H14" s="15"/>
      <c r="I14" s="12"/>
      <c r="J14" s="14"/>
    </row>
    <row r="15" spans="1:45" ht="22.5" customHeight="1" thickBot="1" x14ac:dyDescent="0.4">
      <c r="H15" s="16" t="s">
        <v>71</v>
      </c>
      <c r="I15" s="17">
        <v>22</v>
      </c>
      <c r="K15" s="4"/>
    </row>
    <row r="16" spans="1:45" ht="14.25" customHeight="1" thickBot="1" x14ac:dyDescent="0.4">
      <c r="H16" s="1"/>
      <c r="K16" s="4"/>
    </row>
    <row r="17" spans="8:45" ht="23.65" thickBot="1" x14ac:dyDescent="0.4">
      <c r="H17" s="18" t="s">
        <v>72</v>
      </c>
      <c r="I17" s="19">
        <f>+$I$15*8</f>
        <v>176</v>
      </c>
      <c r="J17" s="19">
        <f t="shared" ref="J17" si="3">+$I$15*6</f>
        <v>132</v>
      </c>
      <c r="K17" s="19">
        <f>+$I$15*8</f>
        <v>176</v>
      </c>
      <c r="L17" s="17">
        <f>+$I$15*7</f>
        <v>154</v>
      </c>
      <c r="M17" s="17">
        <f>+$I$15*6</f>
        <v>132</v>
      </c>
      <c r="N17" s="17">
        <f>+$I$15*6</f>
        <v>132</v>
      </c>
      <c r="O17" s="17">
        <f>+$I$15*7</f>
        <v>154</v>
      </c>
      <c r="P17" s="17">
        <f>+$I$15*7</f>
        <v>154</v>
      </c>
      <c r="Q17" s="17">
        <f>+$I$15*9</f>
        <v>198</v>
      </c>
      <c r="R17" s="17">
        <f t="shared" ref="R17:AR17" si="4">+$I$15*7</f>
        <v>154</v>
      </c>
      <c r="S17" s="17">
        <f t="shared" si="4"/>
        <v>154</v>
      </c>
      <c r="T17" s="17">
        <f>+$I$15*8</f>
        <v>176</v>
      </c>
      <c r="U17" s="17">
        <f t="shared" si="4"/>
        <v>154</v>
      </c>
      <c r="V17" s="17">
        <f t="shared" si="4"/>
        <v>154</v>
      </c>
      <c r="W17" s="17">
        <f>+$I$15*9</f>
        <v>198</v>
      </c>
      <c r="X17" s="17">
        <f>+$I$15*8</f>
        <v>176</v>
      </c>
      <c r="Y17" s="17">
        <f>+$I$15*6</f>
        <v>132</v>
      </c>
      <c r="Z17" s="17">
        <f>+$I$15*8</f>
        <v>176</v>
      </c>
      <c r="AA17" s="17">
        <f>+$I$15*8</f>
        <v>176</v>
      </c>
      <c r="AB17" s="17">
        <f>+$I$15*8</f>
        <v>176</v>
      </c>
      <c r="AC17" s="17">
        <f t="shared" si="4"/>
        <v>154</v>
      </c>
      <c r="AD17" s="17">
        <f>+$I$15*8</f>
        <v>176</v>
      </c>
      <c r="AE17" s="17">
        <f>+$I$15*10</f>
        <v>220</v>
      </c>
      <c r="AF17" s="17">
        <f t="shared" si="4"/>
        <v>154</v>
      </c>
      <c r="AG17" s="17">
        <f t="shared" si="4"/>
        <v>154</v>
      </c>
      <c r="AH17" s="17">
        <f>+$I$15*6</f>
        <v>132</v>
      </c>
      <c r="AI17" s="17">
        <f>+$I$15*9</f>
        <v>198</v>
      </c>
      <c r="AJ17" s="17">
        <f t="shared" si="4"/>
        <v>154</v>
      </c>
      <c r="AK17" s="17">
        <f>+$I$15*7</f>
        <v>154</v>
      </c>
      <c r="AL17" s="17">
        <f>+$I$15*9</f>
        <v>198</v>
      </c>
      <c r="AM17" s="17">
        <f>+$I$15*6</f>
        <v>132</v>
      </c>
      <c r="AN17" s="17">
        <f>+$I$15*5</f>
        <v>110</v>
      </c>
      <c r="AO17" s="17">
        <f>+$I$15*10</f>
        <v>220</v>
      </c>
      <c r="AP17" s="17">
        <f>+$I$15*7</f>
        <v>154</v>
      </c>
      <c r="AQ17" s="17">
        <f>+$I$15*5</f>
        <v>110</v>
      </c>
      <c r="AR17" s="17">
        <f t="shared" si="4"/>
        <v>154</v>
      </c>
    </row>
    <row r="18" spans="8:45" ht="14.25" customHeight="1" thickBot="1" x14ac:dyDescent="0.4"/>
    <row r="19" spans="8:45" ht="25.5" customHeight="1" thickBot="1" x14ac:dyDescent="0.4">
      <c r="H19" s="96" t="s">
        <v>73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8"/>
      <c r="AS19" s="90" t="s">
        <v>74</v>
      </c>
    </row>
    <row r="20" spans="8:45" ht="25.5" customHeight="1" thickBot="1" x14ac:dyDescent="0.4">
      <c r="H20" s="20" t="s">
        <v>75</v>
      </c>
      <c r="I20" s="21">
        <f>ROUNDUP((I10/I17),0)</f>
        <v>2</v>
      </c>
      <c r="J20" s="21">
        <f>ROUNDUP((J10/J17),0)</f>
        <v>2</v>
      </c>
      <c r="K20" s="21">
        <f t="shared" ref="K20:AR20" si="5">ROUNDUP((K10/K17),0)</f>
        <v>4</v>
      </c>
      <c r="L20" s="21">
        <f>ROUNDUP((L10/L17),0)</f>
        <v>2</v>
      </c>
      <c r="M20" s="21">
        <f t="shared" si="5"/>
        <v>2</v>
      </c>
      <c r="N20" s="21">
        <f t="shared" si="5"/>
        <v>2</v>
      </c>
      <c r="O20" s="21">
        <f t="shared" si="5"/>
        <v>4</v>
      </c>
      <c r="P20" s="21">
        <f t="shared" si="5"/>
        <v>3</v>
      </c>
      <c r="Q20" s="21">
        <f t="shared" si="5"/>
        <v>6</v>
      </c>
      <c r="R20" s="21">
        <f t="shared" si="5"/>
        <v>5</v>
      </c>
      <c r="S20" s="21">
        <f t="shared" si="5"/>
        <v>4</v>
      </c>
      <c r="T20" s="21">
        <f t="shared" si="5"/>
        <v>3</v>
      </c>
      <c r="U20" s="21">
        <f t="shared" si="5"/>
        <v>3</v>
      </c>
      <c r="V20" s="21">
        <f t="shared" si="5"/>
        <v>3</v>
      </c>
      <c r="W20" s="21">
        <f t="shared" si="5"/>
        <v>6</v>
      </c>
      <c r="X20" s="21">
        <f t="shared" si="5"/>
        <v>5</v>
      </c>
      <c r="Y20" s="21">
        <f t="shared" si="5"/>
        <v>2</v>
      </c>
      <c r="Z20" s="21">
        <f t="shared" si="5"/>
        <v>3</v>
      </c>
      <c r="AA20" s="21">
        <f t="shared" si="5"/>
        <v>2</v>
      </c>
      <c r="AB20" s="21">
        <f t="shared" si="5"/>
        <v>2</v>
      </c>
      <c r="AC20" s="21">
        <f t="shared" si="5"/>
        <v>2</v>
      </c>
      <c r="AD20" s="21">
        <f t="shared" si="5"/>
        <v>3</v>
      </c>
      <c r="AE20" s="21">
        <f t="shared" si="5"/>
        <v>5</v>
      </c>
      <c r="AF20" s="21">
        <f t="shared" si="5"/>
        <v>3</v>
      </c>
      <c r="AG20" s="21">
        <f t="shared" si="5"/>
        <v>4</v>
      </c>
      <c r="AH20" s="21">
        <f t="shared" si="5"/>
        <v>2</v>
      </c>
      <c r="AI20" s="21">
        <f t="shared" si="5"/>
        <v>7</v>
      </c>
      <c r="AJ20" s="21">
        <f t="shared" si="5"/>
        <v>5</v>
      </c>
      <c r="AK20" s="21">
        <f t="shared" si="5"/>
        <v>4</v>
      </c>
      <c r="AL20" s="21">
        <f t="shared" si="5"/>
        <v>5</v>
      </c>
      <c r="AM20" s="21">
        <f t="shared" si="5"/>
        <v>2</v>
      </c>
      <c r="AN20" s="21">
        <f t="shared" si="5"/>
        <v>2</v>
      </c>
      <c r="AO20" s="21">
        <f t="shared" si="5"/>
        <v>5</v>
      </c>
      <c r="AP20" s="21">
        <f t="shared" si="5"/>
        <v>4</v>
      </c>
      <c r="AQ20" s="21">
        <f t="shared" si="5"/>
        <v>2</v>
      </c>
      <c r="AR20" s="92">
        <f t="shared" si="5"/>
        <v>3</v>
      </c>
      <c r="AS20" s="91">
        <f>+SUM(I20:AR20)</f>
        <v>123</v>
      </c>
    </row>
    <row r="21" spans="8:45" ht="44.25" customHeight="1" thickBot="1" x14ac:dyDescent="0.4">
      <c r="H21" s="96" t="s">
        <v>76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</row>
    <row r="22" spans="8:45" ht="32.25" customHeight="1" thickBot="1" x14ac:dyDescent="0.4">
      <c r="H22" s="20" t="s">
        <v>77</v>
      </c>
      <c r="I22" s="21">
        <f>ROUNDUP((I20*1.2),0)</f>
        <v>3</v>
      </c>
      <c r="J22" s="21">
        <f t="shared" ref="J22:AR22" si="6">ROUNDUP((J20*1.2),0)</f>
        <v>3</v>
      </c>
      <c r="K22" s="21">
        <f t="shared" si="6"/>
        <v>5</v>
      </c>
      <c r="L22" s="21">
        <f t="shared" si="6"/>
        <v>3</v>
      </c>
      <c r="M22" s="21">
        <f t="shared" si="6"/>
        <v>3</v>
      </c>
      <c r="N22" s="21">
        <f t="shared" si="6"/>
        <v>3</v>
      </c>
      <c r="O22" s="21">
        <f t="shared" si="6"/>
        <v>5</v>
      </c>
      <c r="P22" s="21">
        <f t="shared" si="6"/>
        <v>4</v>
      </c>
      <c r="Q22" s="21">
        <f t="shared" si="6"/>
        <v>8</v>
      </c>
      <c r="R22" s="21">
        <f t="shared" si="6"/>
        <v>6</v>
      </c>
      <c r="S22" s="21">
        <f t="shared" si="6"/>
        <v>5</v>
      </c>
      <c r="T22" s="21">
        <f t="shared" si="6"/>
        <v>4</v>
      </c>
      <c r="U22" s="21">
        <f t="shared" si="6"/>
        <v>4</v>
      </c>
      <c r="V22" s="21">
        <f t="shared" si="6"/>
        <v>4</v>
      </c>
      <c r="W22" s="21">
        <f t="shared" si="6"/>
        <v>8</v>
      </c>
      <c r="X22" s="21">
        <f t="shared" si="6"/>
        <v>6</v>
      </c>
      <c r="Y22" s="21">
        <f t="shared" si="6"/>
        <v>3</v>
      </c>
      <c r="Z22" s="21">
        <f t="shared" si="6"/>
        <v>4</v>
      </c>
      <c r="AA22" s="21">
        <f t="shared" si="6"/>
        <v>3</v>
      </c>
      <c r="AB22" s="21">
        <f t="shared" si="6"/>
        <v>3</v>
      </c>
      <c r="AC22" s="21">
        <f t="shared" si="6"/>
        <v>3</v>
      </c>
      <c r="AD22" s="21">
        <f t="shared" si="6"/>
        <v>4</v>
      </c>
      <c r="AE22" s="21">
        <f t="shared" si="6"/>
        <v>6</v>
      </c>
      <c r="AF22" s="21">
        <f t="shared" si="6"/>
        <v>4</v>
      </c>
      <c r="AG22" s="21">
        <f t="shared" si="6"/>
        <v>5</v>
      </c>
      <c r="AH22" s="21">
        <f t="shared" si="6"/>
        <v>3</v>
      </c>
      <c r="AI22" s="21">
        <f t="shared" si="6"/>
        <v>9</v>
      </c>
      <c r="AJ22" s="21">
        <f t="shared" si="6"/>
        <v>6</v>
      </c>
      <c r="AK22" s="21">
        <f t="shared" si="6"/>
        <v>5</v>
      </c>
      <c r="AL22" s="21">
        <f t="shared" si="6"/>
        <v>6</v>
      </c>
      <c r="AM22" s="21">
        <f t="shared" si="6"/>
        <v>3</v>
      </c>
      <c r="AN22" s="21">
        <f t="shared" si="6"/>
        <v>3</v>
      </c>
      <c r="AO22" s="21">
        <f t="shared" si="6"/>
        <v>6</v>
      </c>
      <c r="AP22" s="21">
        <f t="shared" si="6"/>
        <v>5</v>
      </c>
      <c r="AQ22" s="21">
        <f t="shared" si="6"/>
        <v>3</v>
      </c>
      <c r="AR22" s="21">
        <f t="shared" si="6"/>
        <v>4</v>
      </c>
      <c r="AS22" s="75">
        <f>+SUM(I22:AR22)</f>
        <v>162</v>
      </c>
    </row>
  </sheetData>
  <mergeCells count="14">
    <mergeCell ref="H21:AR21"/>
    <mergeCell ref="AC7:AD7"/>
    <mergeCell ref="AE7:AG7"/>
    <mergeCell ref="AH7:AN7"/>
    <mergeCell ref="AO7:AP7"/>
    <mergeCell ref="S7:Y7"/>
    <mergeCell ref="Z7:AB7"/>
    <mergeCell ref="M7:P7"/>
    <mergeCell ref="AS8:AS9"/>
    <mergeCell ref="H19:AR19"/>
    <mergeCell ref="D9:F9"/>
    <mergeCell ref="H5:L5"/>
    <mergeCell ref="G8:H8"/>
    <mergeCell ref="J7:L7"/>
  </mergeCells>
  <conditionalFormatting sqref="H10:H11">
    <cfRule type="cellIs" dxfId="15" priority="25" operator="equal">
      <formula>4</formula>
    </cfRule>
    <cfRule type="cellIs" dxfId="14" priority="26" operator="equal">
      <formula>3</formula>
    </cfRule>
    <cfRule type="cellIs" dxfId="13" priority="27" operator="equal">
      <formula>2</formula>
    </cfRule>
    <cfRule type="cellIs" dxfId="12" priority="28" operator="equal">
      <formula>1</formula>
    </cfRule>
  </conditionalFormatting>
  <conditionalFormatting sqref="H15 H17">
    <cfRule type="cellIs" dxfId="11" priority="21" operator="equal">
      <formula>4</formula>
    </cfRule>
    <cfRule type="cellIs" dxfId="10" priority="22" operator="equal">
      <formula>3</formula>
    </cfRule>
    <cfRule type="cellIs" dxfId="9" priority="23" operator="equal">
      <formula>2</formula>
    </cfRule>
    <cfRule type="cellIs" dxfId="8" priority="24" operator="equal">
      <formula>1</formula>
    </cfRule>
  </conditionalFormatting>
  <conditionalFormatting sqref="H19:H22">
    <cfRule type="cellIs" dxfId="7" priority="9" operator="equal">
      <formula>4</formula>
    </cfRule>
    <cfRule type="cellIs" dxfId="6" priority="10" operator="equal">
      <formula>3</formula>
    </cfRule>
    <cfRule type="cellIs" dxfId="5" priority="11" operator="equal">
      <formula>2</formula>
    </cfRule>
    <cfRule type="cellIs" dxfId="4" priority="12" operator="equal">
      <formula>1</formula>
    </cfRule>
  </conditionalFormatting>
  <conditionalFormatting sqref="AS19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dataValidations count="1">
    <dataValidation type="list" allowBlank="1" showInputMessage="1" showErrorMessage="1" sqref="D10:D11" xr:uid="{A652CB20-FCB1-45E2-B2EA-EDFDB3A60EEE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8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172F-B59E-4D98-B4B2-737F0D29216F}">
  <dimension ref="B2:E40"/>
  <sheetViews>
    <sheetView showGridLines="0" workbookViewId="0">
      <selection activeCell="F24" sqref="F24"/>
    </sheetView>
  </sheetViews>
  <sheetFormatPr baseColWidth="10" defaultColWidth="11.3984375" defaultRowHeight="14.25" x14ac:dyDescent="0.45"/>
  <cols>
    <col min="2" max="2" width="3.3984375" bestFit="1" customWidth="1"/>
    <col min="3" max="3" width="28" bestFit="1" customWidth="1"/>
    <col min="4" max="4" width="17.86328125" bestFit="1" customWidth="1"/>
    <col min="5" max="5" width="39.59765625" bestFit="1" customWidth="1"/>
  </cols>
  <sheetData>
    <row r="2" spans="2:5" ht="14.65" thickBot="1" x14ac:dyDescent="0.5"/>
    <row r="3" spans="2:5" ht="15" customHeight="1" x14ac:dyDescent="0.45">
      <c r="B3" s="80" t="s">
        <v>78</v>
      </c>
      <c r="C3" s="81" t="s">
        <v>79</v>
      </c>
      <c r="D3" s="81" t="s">
        <v>80</v>
      </c>
      <c r="E3" s="82" t="s">
        <v>81</v>
      </c>
    </row>
    <row r="4" spans="2:5" x14ac:dyDescent="0.45">
      <c r="B4" s="83">
        <v>1</v>
      </c>
      <c r="C4" s="76" t="s">
        <v>82</v>
      </c>
      <c r="D4" s="77" t="s">
        <v>83</v>
      </c>
      <c r="E4" s="84">
        <v>3</v>
      </c>
    </row>
    <row r="5" spans="2:5" x14ac:dyDescent="0.45">
      <c r="B5" s="85">
        <v>2</v>
      </c>
      <c r="C5" s="78" t="s">
        <v>84</v>
      </c>
      <c r="D5" s="77" t="s">
        <v>83</v>
      </c>
      <c r="E5" s="86">
        <v>5</v>
      </c>
    </row>
    <row r="6" spans="2:5" x14ac:dyDescent="0.45">
      <c r="B6" s="85">
        <v>3</v>
      </c>
      <c r="C6" s="78" t="s">
        <v>85</v>
      </c>
      <c r="D6" s="77" t="s">
        <v>83</v>
      </c>
      <c r="E6" s="86">
        <v>3</v>
      </c>
    </row>
    <row r="7" spans="2:5" x14ac:dyDescent="0.45">
      <c r="B7" s="85">
        <v>4</v>
      </c>
      <c r="C7" s="78" t="s">
        <v>86</v>
      </c>
      <c r="D7" s="77" t="s">
        <v>87</v>
      </c>
      <c r="E7" s="86">
        <v>3</v>
      </c>
    </row>
    <row r="8" spans="2:5" x14ac:dyDescent="0.45">
      <c r="B8" s="83">
        <v>5</v>
      </c>
      <c r="C8" s="78" t="s">
        <v>88</v>
      </c>
      <c r="D8" s="77" t="s">
        <v>87</v>
      </c>
      <c r="E8" s="86">
        <v>3</v>
      </c>
    </row>
    <row r="9" spans="2:5" x14ac:dyDescent="0.45">
      <c r="B9" s="85">
        <v>6</v>
      </c>
      <c r="C9" s="78" t="s">
        <v>89</v>
      </c>
      <c r="D9" s="77" t="s">
        <v>87</v>
      </c>
      <c r="E9" s="86">
        <v>5</v>
      </c>
    </row>
    <row r="10" spans="2:5" x14ac:dyDescent="0.45">
      <c r="B10" s="83">
        <v>7</v>
      </c>
      <c r="C10" s="78" t="s">
        <v>90</v>
      </c>
      <c r="D10" s="77" t="s">
        <v>87</v>
      </c>
      <c r="E10" s="86">
        <v>4</v>
      </c>
    </row>
    <row r="11" spans="2:5" x14ac:dyDescent="0.45">
      <c r="B11" s="85">
        <v>8</v>
      </c>
      <c r="C11" s="78" t="s">
        <v>91</v>
      </c>
      <c r="D11" s="79" t="s">
        <v>92</v>
      </c>
      <c r="E11" s="86">
        <v>8</v>
      </c>
    </row>
    <row r="12" spans="2:5" x14ac:dyDescent="0.45">
      <c r="B12" s="85">
        <v>9</v>
      </c>
      <c r="C12" s="78" t="s">
        <v>93</v>
      </c>
      <c r="D12" s="79" t="s">
        <v>94</v>
      </c>
      <c r="E12" s="86">
        <v>6</v>
      </c>
    </row>
    <row r="13" spans="2:5" x14ac:dyDescent="0.45">
      <c r="B13" s="83">
        <v>10</v>
      </c>
      <c r="C13" s="78" t="s">
        <v>95</v>
      </c>
      <c r="D13" s="77" t="s">
        <v>96</v>
      </c>
      <c r="E13" s="86">
        <v>5</v>
      </c>
    </row>
    <row r="14" spans="2:5" x14ac:dyDescent="0.45">
      <c r="B14" s="85">
        <v>11</v>
      </c>
      <c r="C14" s="78" t="s">
        <v>97</v>
      </c>
      <c r="D14" s="77" t="s">
        <v>96</v>
      </c>
      <c r="E14" s="86">
        <v>4</v>
      </c>
    </row>
    <row r="15" spans="2:5" x14ac:dyDescent="0.45">
      <c r="B15" s="83">
        <v>12</v>
      </c>
      <c r="C15" s="78" t="s">
        <v>98</v>
      </c>
      <c r="D15" s="77" t="s">
        <v>96</v>
      </c>
      <c r="E15" s="86">
        <v>4</v>
      </c>
    </row>
    <row r="16" spans="2:5" x14ac:dyDescent="0.45">
      <c r="B16" s="85">
        <v>13</v>
      </c>
      <c r="C16" s="78" t="s">
        <v>99</v>
      </c>
      <c r="D16" s="77" t="s">
        <v>96</v>
      </c>
      <c r="E16" s="86">
        <v>4</v>
      </c>
    </row>
    <row r="17" spans="2:5" ht="20.25" customHeight="1" x14ac:dyDescent="0.45">
      <c r="B17" s="85">
        <v>14</v>
      </c>
      <c r="C17" s="78" t="s">
        <v>100</v>
      </c>
      <c r="D17" s="77" t="s">
        <v>96</v>
      </c>
      <c r="E17" s="86">
        <v>8</v>
      </c>
    </row>
    <row r="18" spans="2:5" x14ac:dyDescent="0.45">
      <c r="B18" s="83">
        <v>15</v>
      </c>
      <c r="C18" s="78" t="s">
        <v>101</v>
      </c>
      <c r="D18" s="77" t="s">
        <v>96</v>
      </c>
      <c r="E18" s="86">
        <v>6</v>
      </c>
    </row>
    <row r="19" spans="2:5" x14ac:dyDescent="0.45">
      <c r="B19" s="85">
        <v>16</v>
      </c>
      <c r="C19" s="78" t="s">
        <v>102</v>
      </c>
      <c r="D19" s="77" t="s">
        <v>96</v>
      </c>
      <c r="E19" s="86">
        <v>3</v>
      </c>
    </row>
    <row r="20" spans="2:5" x14ac:dyDescent="0.45">
      <c r="B20" s="83">
        <v>17</v>
      </c>
      <c r="C20" s="78" t="s">
        <v>103</v>
      </c>
      <c r="D20" s="77" t="s">
        <v>104</v>
      </c>
      <c r="E20" s="86">
        <v>6</v>
      </c>
    </row>
    <row r="21" spans="2:5" x14ac:dyDescent="0.45">
      <c r="B21" s="85">
        <v>18</v>
      </c>
      <c r="C21" s="78" t="s">
        <v>105</v>
      </c>
      <c r="D21" s="77" t="s">
        <v>104</v>
      </c>
      <c r="E21" s="86">
        <v>4</v>
      </c>
    </row>
    <row r="22" spans="2:5" x14ac:dyDescent="0.45">
      <c r="B22" s="85">
        <v>19</v>
      </c>
      <c r="C22" s="78" t="s">
        <v>106</v>
      </c>
      <c r="D22" s="77" t="s">
        <v>104</v>
      </c>
      <c r="E22" s="86">
        <v>5</v>
      </c>
    </row>
    <row r="23" spans="2:5" x14ac:dyDescent="0.45">
      <c r="B23" s="83">
        <v>20</v>
      </c>
      <c r="C23" s="78" t="s">
        <v>107</v>
      </c>
      <c r="D23" s="77" t="s">
        <v>108</v>
      </c>
      <c r="E23" s="86">
        <v>6</v>
      </c>
    </row>
    <row r="24" spans="2:5" x14ac:dyDescent="0.45">
      <c r="B24" s="85">
        <v>21</v>
      </c>
      <c r="C24" s="78" t="s">
        <v>109</v>
      </c>
      <c r="D24" s="77" t="s">
        <v>108</v>
      </c>
      <c r="E24" s="86">
        <v>5</v>
      </c>
    </row>
    <row r="25" spans="2:5" x14ac:dyDescent="0.45">
      <c r="B25" s="83">
        <v>22</v>
      </c>
      <c r="C25" s="78" t="s">
        <v>110</v>
      </c>
      <c r="D25" s="79" t="s">
        <v>111</v>
      </c>
      <c r="E25" s="86">
        <v>3</v>
      </c>
    </row>
    <row r="26" spans="2:5" x14ac:dyDescent="0.45">
      <c r="B26" s="85">
        <v>23</v>
      </c>
      <c r="C26" s="78" t="s">
        <v>112</v>
      </c>
      <c r="D26" s="77" t="s">
        <v>113</v>
      </c>
      <c r="E26" s="86">
        <v>4</v>
      </c>
    </row>
    <row r="27" spans="2:5" x14ac:dyDescent="0.45">
      <c r="B27" s="85">
        <v>24</v>
      </c>
      <c r="C27" s="78" t="s">
        <v>114</v>
      </c>
      <c r="D27" s="77" t="s">
        <v>113</v>
      </c>
      <c r="E27" s="86">
        <v>3</v>
      </c>
    </row>
    <row r="28" spans="2:5" x14ac:dyDescent="0.45">
      <c r="B28" s="83">
        <v>25</v>
      </c>
      <c r="C28" s="78" t="s">
        <v>115</v>
      </c>
      <c r="D28" s="77" t="s">
        <v>113</v>
      </c>
      <c r="E28" s="86">
        <v>3</v>
      </c>
    </row>
    <row r="29" spans="2:5" x14ac:dyDescent="0.45">
      <c r="B29" s="85">
        <v>26</v>
      </c>
      <c r="C29" s="78" t="s">
        <v>116</v>
      </c>
      <c r="D29" s="77" t="s">
        <v>117</v>
      </c>
      <c r="E29" s="86">
        <v>3</v>
      </c>
    </row>
    <row r="30" spans="2:5" x14ac:dyDescent="0.45">
      <c r="B30" s="83">
        <v>27</v>
      </c>
      <c r="C30" s="78" t="s">
        <v>118</v>
      </c>
      <c r="D30" s="77" t="s">
        <v>117</v>
      </c>
      <c r="E30" s="86">
        <v>4</v>
      </c>
    </row>
    <row r="31" spans="2:5" x14ac:dyDescent="0.45">
      <c r="B31" s="85">
        <v>28</v>
      </c>
      <c r="C31" s="78" t="s">
        <v>119</v>
      </c>
      <c r="D31" s="79" t="s">
        <v>120</v>
      </c>
      <c r="E31" s="86">
        <v>3</v>
      </c>
    </row>
    <row r="32" spans="2:5" x14ac:dyDescent="0.45">
      <c r="B32" s="85">
        <v>29</v>
      </c>
      <c r="C32" s="78" t="s">
        <v>121</v>
      </c>
      <c r="D32" s="79" t="s">
        <v>122</v>
      </c>
      <c r="E32" s="86">
        <v>4</v>
      </c>
    </row>
    <row r="33" spans="2:5" x14ac:dyDescent="0.45">
      <c r="B33" s="83">
        <v>30</v>
      </c>
      <c r="C33" s="78" t="s">
        <v>123</v>
      </c>
      <c r="D33" s="77" t="s">
        <v>124</v>
      </c>
      <c r="E33" s="86">
        <v>3</v>
      </c>
    </row>
    <row r="34" spans="2:5" x14ac:dyDescent="0.45">
      <c r="B34" s="85">
        <v>31</v>
      </c>
      <c r="C34" s="78" t="s">
        <v>125</v>
      </c>
      <c r="D34" s="77" t="s">
        <v>124</v>
      </c>
      <c r="E34" s="86">
        <v>11</v>
      </c>
    </row>
    <row r="35" spans="2:5" x14ac:dyDescent="0.45">
      <c r="B35" s="83">
        <v>32</v>
      </c>
      <c r="C35" s="78" t="s">
        <v>126</v>
      </c>
      <c r="D35" s="77" t="s">
        <v>124</v>
      </c>
      <c r="E35" s="86">
        <v>6</v>
      </c>
    </row>
    <row r="36" spans="2:5" x14ac:dyDescent="0.45">
      <c r="B36" s="85">
        <v>33</v>
      </c>
      <c r="C36" s="78" t="s">
        <v>127</v>
      </c>
      <c r="D36" s="77" t="s">
        <v>124</v>
      </c>
      <c r="E36" s="86">
        <v>5</v>
      </c>
    </row>
    <row r="37" spans="2:5" x14ac:dyDescent="0.45">
      <c r="B37" s="85">
        <v>34</v>
      </c>
      <c r="C37" s="78" t="s">
        <v>128</v>
      </c>
      <c r="D37" s="77" t="s">
        <v>124</v>
      </c>
      <c r="E37" s="86">
        <v>6</v>
      </c>
    </row>
    <row r="38" spans="2:5" x14ac:dyDescent="0.45">
      <c r="B38" s="83">
        <v>35</v>
      </c>
      <c r="C38" s="78" t="s">
        <v>129</v>
      </c>
      <c r="D38" s="77" t="s">
        <v>124</v>
      </c>
      <c r="E38" s="86">
        <v>3</v>
      </c>
    </row>
    <row r="39" spans="2:5" x14ac:dyDescent="0.45">
      <c r="B39" s="85">
        <v>36</v>
      </c>
      <c r="C39" s="78" t="s">
        <v>130</v>
      </c>
      <c r="D39" s="77" t="s">
        <v>124</v>
      </c>
      <c r="E39" s="86">
        <v>3</v>
      </c>
    </row>
    <row r="40" spans="2:5" ht="14.65" thickBot="1" x14ac:dyDescent="0.5">
      <c r="B40" s="113" t="s">
        <v>131</v>
      </c>
      <c r="C40" s="114"/>
      <c r="D40" s="114"/>
      <c r="E40" s="93">
        <f>+SUM(E4:E39)</f>
        <v>164</v>
      </c>
    </row>
  </sheetData>
  <mergeCells count="1">
    <mergeCell ref="B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Cantidades_Servicios</vt:lpstr>
      <vt:lpstr>Capacidad Minima Transportadora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Gonzalez</dc:creator>
  <cp:keywords/>
  <dc:description/>
  <cp:lastModifiedBy>CRISTIAN DAVID ALCARAZ IBATA</cp:lastModifiedBy>
  <cp:revision/>
  <dcterms:created xsi:type="dcterms:W3CDTF">2023-09-12T19:57:24Z</dcterms:created>
  <dcterms:modified xsi:type="dcterms:W3CDTF">2024-02-08T17:32:19Z</dcterms:modified>
  <cp:category/>
  <cp:contentStatus/>
</cp:coreProperties>
</file>