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EF36754-3810-4458-AE40-B43C3D9D5B47}" xr6:coauthVersionLast="47" xr6:coauthVersionMax="47" xr10:uidLastSave="{00000000-0000-0000-0000-000000000000}"/>
  <bookViews>
    <workbookView xWindow="-108" yWindow="-108" windowWidth="23256" windowHeight="12576" activeTab="2" xr2:uid="{A8DC3EC3-95B8-B14F-81FC-261A5148E786}"/>
  </bookViews>
  <sheets>
    <sheet name="1. MORELIA" sheetId="1" r:id="rId1"/>
    <sheet name="2. SAN JOSE DEL FRAGUA" sheetId="3" r:id="rId2"/>
    <sheet name="3. VALPARAISO" sheetId="4" r:id="rId3"/>
  </sheets>
  <definedNames>
    <definedName name="_xlnm.Print_Area" localSheetId="0">'1. MORELIA'!$A$1:$G$35</definedName>
    <definedName name="_xlnm.Print_Area" localSheetId="1">'2. SAN JOSE DEL FRAGUA'!$A$1:$G$35</definedName>
    <definedName name="_xlnm.Print_Area" localSheetId="2">'3. VALPARAISO'!$A$1:$G$35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7" i="3"/>
  <c r="G15" i="1"/>
  <c r="G12" i="1" s="1"/>
  <c r="G15" i="4"/>
  <c r="G15" i="3"/>
  <c r="G11" i="1" l="1"/>
  <c r="D14" i="1" s="1"/>
  <c r="G12" i="4"/>
  <c r="G11" i="4" s="1"/>
  <c r="D14" i="4" s="1"/>
  <c r="G6" i="4"/>
  <c r="G12" i="3"/>
  <c r="G6" i="3"/>
  <c r="G19" i="3" s="1"/>
  <c r="G6" i="1"/>
  <c r="G19" i="1" s="1"/>
  <c r="G19" i="4" l="1"/>
  <c r="G7" i="4"/>
  <c r="D13" i="4"/>
  <c r="G11" i="3"/>
  <c r="D13" i="1"/>
  <c r="D14" i="3" l="1"/>
  <c r="D13" i="3"/>
</calcChain>
</file>

<file path=xl/sharedStrings.xml><?xml version="1.0" encoding="utf-8"?>
<sst xmlns="http://schemas.openxmlformats.org/spreadsheetml/2006/main" count="87" uniqueCount="33">
  <si>
    <t>GRUPO 1. MUNICIPIO DE MORELIA</t>
  </si>
  <si>
    <t>ESTRUCTURACIÓN</t>
  </si>
  <si>
    <t>1. ESTRUCTURACIÓN</t>
  </si>
  <si>
    <t>EJECUCIÓN</t>
  </si>
  <si>
    <t>2. EJECUCIÓN</t>
  </si>
  <si>
    <t>2.1 Ejecución de obras</t>
  </si>
  <si>
    <t>2.2 Administración y utilidad</t>
  </si>
  <si>
    <t>%</t>
  </si>
  <si>
    <t>2.2.1 Administración</t>
  </si>
  <si>
    <t>2.2.2 Utilidad</t>
  </si>
  <si>
    <t>SOCIAL</t>
  </si>
  <si>
    <t>TOTAL PROPUESTA ECONÓMICA</t>
  </si>
  <si>
    <t>NOTA 1:  El proponente ofertará únicamente los componentes de "2.2 Administración y utilidad" : 2.2.1 Administración y 2.2.2 Utilidad, en las celdas G12 y G13.</t>
  </si>
  <si>
    <t>NOTA 6: El valor total de la  propuesta debe presentarse en números enteros, es decir el proponente deberá aproximar al peso, ya sea por exceso si la suma es mayor 0.51, o por defecto sí la suma es menor o igual a 0.51</t>
  </si>
  <si>
    <r>
      <t>NOTA 6: Los valores de IVA y demás impuestos, deducciones, retenciones y/o contribuciones a que haya lugar, aplicables</t>
    </r>
    <r>
      <rPr>
        <i/>
        <sz val="10"/>
        <color rgb="FFFF0000"/>
        <rFont val="Calibri"/>
        <family val="2"/>
      </rPr>
      <t xml:space="preserve">, </t>
    </r>
    <r>
      <rPr>
        <sz val="10"/>
        <color rgb="FFFF0000"/>
        <rFont val="Calibri"/>
        <family val="2"/>
      </rPr>
      <t>se encuentran incluidos dentro de cada componente.</t>
    </r>
  </si>
  <si>
    <t>FIRMA REPRESENTANTE LEGAL</t>
  </si>
  <si>
    <t>2.2.2.1 IVA sobre Utilidad</t>
  </si>
  <si>
    <t>3. CONTROL SOCIAL Y SEGUIMIENTO</t>
  </si>
  <si>
    <t>NOTA 3: El proponente deberá tener en cuenta para el cálculo del valor del componente  2.2.1 Administración, todos los costos del personal mínimo requerido del implementador en el anexo técnico y todos los costos que requiera el desarrollo del contrato.</t>
  </si>
  <si>
    <t xml:space="preserve">Nota 7: El total de la oferta económica incluirá todas las tasas, impuestos y contribuciones a que haya lugar. </t>
  </si>
  <si>
    <t>GRUPO 2. MUNICIPIO DE SAN JOSÉ DEL FRAGUA</t>
  </si>
  <si>
    <t>GRUPO 3. MUNICIPIO DE VALPARAÍSO</t>
  </si>
  <si>
    <r>
      <t>NOTA 4: Para el component</t>
    </r>
    <r>
      <rPr>
        <i/>
        <sz val="10"/>
        <rFont val="Calibri"/>
        <family val="2"/>
      </rPr>
      <t xml:space="preserve">e 2.2.1 Administración, </t>
    </r>
    <r>
      <rPr>
        <sz val="10"/>
        <rFont val="Calibri"/>
        <family val="2"/>
      </rPr>
      <t>se estableció un valor máximo de $673,166,299</t>
    </r>
    <r>
      <rPr>
        <i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Para el componente </t>
    </r>
    <r>
      <rPr>
        <i/>
        <sz val="10"/>
        <rFont val="Calibri"/>
        <family val="2"/>
      </rPr>
      <t>2.2.2 Utilidad</t>
    </r>
    <r>
      <rPr>
        <sz val="10"/>
        <rFont val="Calibri"/>
        <family val="2"/>
      </rPr>
      <t xml:space="preserve">, se estableció un valor máximo de $ 157,748,654 (6%) 
El valor de Administración y Utilidad ofertado por el proponente debe ser menor o igual al valor máximo establecido so pena de rechazo. </t>
    </r>
  </si>
  <si>
    <r>
      <t>NOTA 4: Para el component</t>
    </r>
    <r>
      <rPr>
        <i/>
        <sz val="10"/>
        <rFont val="Calibri"/>
        <family val="2"/>
      </rPr>
      <t xml:space="preserve">e 2.2.1 Administración, </t>
    </r>
    <r>
      <rPr>
        <sz val="10"/>
        <rFont val="Calibri"/>
        <family val="2"/>
      </rPr>
      <t>se estableció un valor máximo de $673,166,299</t>
    </r>
    <r>
      <rPr>
        <i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Para el componente </t>
    </r>
    <r>
      <rPr>
        <i/>
        <sz val="10"/>
        <rFont val="Calibri"/>
        <family val="2"/>
      </rPr>
      <t>2.2.2 Utilidad</t>
    </r>
    <r>
      <rPr>
        <sz val="10"/>
        <rFont val="Calibri"/>
        <family val="2"/>
      </rPr>
      <t xml:space="preserve">, se estableció un valor máximo de $ 156,437,144 (6%) 
El valor de Administración y Utilidad ofertado por el proponente debe ser menor o igual al valor máximo establecido so pena de rechazo. </t>
    </r>
  </si>
  <si>
    <r>
      <t>NOTA 4: Para el component</t>
    </r>
    <r>
      <rPr>
        <i/>
        <sz val="10"/>
        <rFont val="Calibri"/>
        <family val="2"/>
      </rPr>
      <t xml:space="preserve">e 2.2.1 Administración, </t>
    </r>
    <r>
      <rPr>
        <sz val="10"/>
        <rFont val="Calibri"/>
        <family val="2"/>
      </rPr>
      <t>se estableció un valor máximo de $673,166,299</t>
    </r>
    <r>
      <rPr>
        <i/>
        <sz val="10"/>
        <rFont val="Calibri"/>
        <family val="2"/>
      </rPr>
      <t xml:space="preserve">
</t>
    </r>
    <r>
      <rPr>
        <sz val="10"/>
        <rFont val="Calibri"/>
        <family val="2"/>
      </rPr>
      <t xml:space="preserve">Para el componente </t>
    </r>
    <r>
      <rPr>
        <i/>
        <sz val="10"/>
        <rFont val="Calibri"/>
        <family val="2"/>
      </rPr>
      <t>2.2.2 Utilidad</t>
    </r>
    <r>
      <rPr>
        <sz val="10"/>
        <rFont val="Calibri"/>
        <family val="2"/>
      </rPr>
      <t xml:space="preserve">, se estableció un valor máximo de $ 157,092,899 (6%) 
El valor de Administración y Utilidad ofertado por el proponente debe ser menor o igual al valor máximo establecido so pena de rechazo. </t>
    </r>
  </si>
  <si>
    <r>
      <t xml:space="preserve">NOTA 2: El valor total de la propuesta económica será la sumatoria de  los componentes de  Estructuración, Ejecución y Social, sin embargo, para la evaluación del criterio pnderable </t>
    </r>
    <r>
      <rPr>
        <b/>
        <sz val="10"/>
        <rFont val="Calibri"/>
        <family val="2"/>
        <scheme val="minor"/>
      </rPr>
      <t xml:space="preserve">"propuesta económica", </t>
    </r>
    <r>
      <rPr>
        <sz val="10"/>
        <rFont val="Calibri"/>
        <family val="2"/>
        <scheme val="minor"/>
      </rPr>
      <t>se tendrá en cuenta únicamente el valor orfertado para Administración y utilidad, el cual estará consolidado en</t>
    </r>
    <r>
      <rPr>
        <i/>
        <sz val="10"/>
        <rFont val="Calibri"/>
        <family val="2"/>
        <scheme val="minor"/>
      </rPr>
      <t xml:space="preserve"> 2.2 Administración y utilidad</t>
    </r>
    <r>
      <rPr>
        <sz val="10"/>
        <rFont val="Calibri"/>
        <family val="2"/>
        <scheme val="minor"/>
      </rPr>
      <t>, celda G11.</t>
    </r>
  </si>
  <si>
    <r>
      <t xml:space="preserve">NOTA 5: El valor total del presupuesto estimado establecido en el análisis preliminar y en el TOTAL PROPUESTA ECONÓMICA </t>
    </r>
    <r>
      <rPr>
        <b/>
        <sz val="10"/>
        <rFont val="Calibri"/>
        <family val="2"/>
      </rPr>
      <t xml:space="preserve">NO </t>
    </r>
    <r>
      <rPr>
        <sz val="10"/>
        <rFont val="Calibri"/>
        <family val="2"/>
      </rPr>
      <t xml:space="preserve">podrá ser modificado so pena de </t>
    </r>
    <r>
      <rPr>
        <b/>
        <sz val="10"/>
        <rFont val="Calibri"/>
        <family val="2"/>
      </rPr>
      <t>rechazo</t>
    </r>
    <r>
      <rPr>
        <sz val="10"/>
        <rFont val="Calibri"/>
        <family val="2"/>
      </rPr>
      <t xml:space="preserve"> de la propuesta</t>
    </r>
  </si>
  <si>
    <t>Número de proyectos</t>
  </si>
  <si>
    <t>1.1 Valor estructuración por proyecto</t>
  </si>
  <si>
    <t>1.2 Estructuración</t>
  </si>
  <si>
    <t xml:space="preserve">Formato 20 A. Propuesta Económica Morelia. </t>
  </si>
  <si>
    <t xml:space="preserve"> Formato 20 B.  Propuesta Económica San José del Fragua. </t>
  </si>
  <si>
    <t xml:space="preserve"> Formato 20 C. Propuesta Económica Valparaíso.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</si>
</sst>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164" formatCode="_-[$$-409]* #,##0.00_ ;_-[$$-409]* \-#,##0.00\ ;_-[$$-409]* &quot;-&quot;??_ ;_-@_ "/>
    <numFmt numFmtId="165" formatCode="_-* #,##0.00\ &quot;€&quot;_-;\-* #,##0.00\ &quot;€&quot;_-;_-* &quot;-&quot;??\ &quot;€&quot;_-;_-@_-"/>
    <numFmt numFmtId="166" formatCode="_-[$$-240A]\ * #,##0.00_-;\-[$$-240A]\ * #,##0.00_-;_-[$$-240A]\ * &quot;-&quot;??_-;_-@_-"/>
    <numFmt numFmtId="167" formatCode="0.0%"/>
    <numFmt numFmtId="168" formatCode="_-&quot;$&quot;\ * #,##0.00_-;\-&quot;$&quot;\ * #,##0.00_-;_-&quot;$&quot;\ * &quot;-&quot;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000000"/>
      <name val="Calibri"/>
      <family val="2"/>
    </font>
    <font>
      <b/>
      <u val="singleAccounting"/>
      <sz val="14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166" fontId="2" fillId="2" borderId="6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66" fontId="1" fillId="0" borderId="11" xfId="1" applyNumberFormat="1" applyFont="1" applyFill="1" applyBorder="1" applyAlignment="1">
      <alignment horizontal="center" vertical="center"/>
    </xf>
    <xf numFmtId="167" fontId="8" fillId="0" borderId="11" xfId="3" applyNumberFormat="1" applyFont="1" applyBorder="1" applyAlignment="1">
      <alignment horizontal="center" vertical="center"/>
    </xf>
    <xf numFmtId="10" fontId="9" fillId="0" borderId="14" xfId="3" applyNumberFormat="1" applyFont="1" applyFill="1" applyBorder="1" applyAlignment="1">
      <alignment horizontal="center" vertical="center" wrapText="1"/>
    </xf>
    <xf numFmtId="166" fontId="1" fillId="4" borderId="11" xfId="1" applyNumberFormat="1" applyFont="1" applyFill="1" applyBorder="1" applyAlignment="1" applyProtection="1">
      <alignment horizontal="center" vertical="center"/>
      <protection locked="0"/>
    </xf>
    <xf numFmtId="167" fontId="8" fillId="0" borderId="15" xfId="3" applyNumberFormat="1" applyFont="1" applyBorder="1" applyAlignment="1">
      <alignment horizontal="center" vertical="center"/>
    </xf>
    <xf numFmtId="42" fontId="10" fillId="0" borderId="11" xfId="2" applyFont="1" applyFill="1" applyBorder="1" applyAlignment="1">
      <alignment vertical="center"/>
    </xf>
    <xf numFmtId="166" fontId="11" fillId="2" borderId="11" xfId="1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67" fontId="8" fillId="0" borderId="19" xfId="3" applyNumberFormat="1" applyFont="1" applyBorder="1" applyAlignment="1">
      <alignment horizontal="center" vertical="center"/>
    </xf>
    <xf numFmtId="10" fontId="9" fillId="0" borderId="20" xfId="3" applyNumberFormat="1" applyFont="1" applyFill="1" applyBorder="1" applyAlignment="1">
      <alignment horizontal="center" vertical="center" wrapText="1"/>
    </xf>
    <xf numFmtId="10" fontId="9" fillId="0" borderId="21" xfId="3" applyNumberFormat="1" applyFont="1" applyFill="1" applyBorder="1" applyAlignment="1">
      <alignment horizontal="center" vertical="center" wrapText="1"/>
    </xf>
    <xf numFmtId="166" fontId="20" fillId="0" borderId="11" xfId="1" applyNumberFormat="1" applyFont="1" applyFill="1" applyBorder="1" applyAlignment="1">
      <alignment horizontal="center" vertical="center"/>
    </xf>
    <xf numFmtId="166" fontId="1" fillId="0" borderId="11" xfId="1" applyNumberFormat="1" applyFont="1" applyFill="1" applyBorder="1" applyAlignment="1" applyProtection="1">
      <alignment horizontal="center" vertical="center"/>
    </xf>
    <xf numFmtId="166" fontId="7" fillId="0" borderId="11" xfId="1" applyNumberFormat="1" applyFont="1" applyFill="1" applyBorder="1" applyAlignment="1">
      <alignment vertical="center"/>
    </xf>
    <xf numFmtId="166" fontId="2" fillId="2" borderId="11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0" fontId="25" fillId="6" borderId="11" xfId="0" applyFont="1" applyFill="1" applyBorder="1" applyAlignment="1">
      <alignment vertical="center" wrapText="1"/>
    </xf>
    <xf numFmtId="0" fontId="20" fillId="6" borderId="11" xfId="0" applyFont="1" applyFill="1" applyBorder="1" applyAlignment="1">
      <alignment horizontal="center" vertical="center" wrapText="1"/>
    </xf>
    <xf numFmtId="168" fontId="26" fillId="0" borderId="11" xfId="2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9" fillId="5" borderId="14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 indent="3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5650-212E-594A-974D-6299FA7C6A84}">
  <dimension ref="B1:I33"/>
  <sheetViews>
    <sheetView showGridLines="0" view="pageBreakPreview" zoomScale="80" zoomScaleNormal="80" zoomScaleSheetLayoutView="80" workbookViewId="0">
      <selection activeCell="E13" sqref="E13:F13"/>
    </sheetView>
  </sheetViews>
  <sheetFormatPr baseColWidth="10" defaultColWidth="11.44140625" defaultRowHeight="14.4" x14ac:dyDescent="0.3"/>
  <cols>
    <col min="1" max="1" width="4.44140625" style="1" customWidth="1"/>
    <col min="2" max="2" width="24.6640625" style="1" customWidth="1"/>
    <col min="3" max="3" width="11.6640625" style="1" customWidth="1"/>
    <col min="4" max="4" width="15.6640625" style="1" customWidth="1"/>
    <col min="5" max="5" width="22.44140625" style="1" customWidth="1"/>
    <col min="6" max="6" width="30.33203125" style="1" customWidth="1"/>
    <col min="7" max="7" width="29" style="1" customWidth="1"/>
    <col min="8" max="8" width="4.44140625" style="1" customWidth="1"/>
    <col min="9" max="9" width="18.6640625" style="1" bestFit="1" customWidth="1"/>
    <col min="10" max="16384" width="11.44140625" style="1"/>
  </cols>
  <sheetData>
    <row r="1" spans="2:9" ht="23.7" customHeight="1" x14ac:dyDescent="0.3">
      <c r="B1" s="50" t="s">
        <v>30</v>
      </c>
      <c r="C1" s="50"/>
      <c r="D1" s="50"/>
      <c r="E1" s="50"/>
      <c r="F1" s="50"/>
      <c r="G1" s="50"/>
    </row>
    <row r="2" spans="2:9" ht="23.7" customHeight="1" x14ac:dyDescent="0.3">
      <c r="B2" s="2"/>
      <c r="C2" s="2"/>
      <c r="D2" s="2"/>
      <c r="E2" s="2"/>
      <c r="F2" s="2"/>
      <c r="G2" s="2"/>
    </row>
    <row r="3" spans="2:9" ht="23.7" customHeight="1" x14ac:dyDescent="0.3">
      <c r="B3" s="51" t="s">
        <v>0</v>
      </c>
      <c r="C3" s="51"/>
      <c r="D3" s="51"/>
      <c r="E3" s="51"/>
      <c r="F3" s="51"/>
      <c r="G3" s="51"/>
    </row>
    <row r="5" spans="2:9" ht="15" thickBot="1" x14ac:dyDescent="0.35">
      <c r="I5" s="3"/>
    </row>
    <row r="6" spans="2:9" ht="30" customHeight="1" x14ac:dyDescent="0.3">
      <c r="B6" s="56" t="s">
        <v>1</v>
      </c>
      <c r="C6" s="7"/>
      <c r="D6" s="8"/>
      <c r="E6" s="52" t="s">
        <v>2</v>
      </c>
      <c r="F6" s="53"/>
      <c r="G6" s="4">
        <f>G8</f>
        <v>151232058</v>
      </c>
      <c r="I6" s="3"/>
    </row>
    <row r="7" spans="2:9" ht="30" customHeight="1" thickBot="1" x14ac:dyDescent="0.35">
      <c r="B7" s="57"/>
      <c r="C7" s="26" t="s">
        <v>27</v>
      </c>
      <c r="D7" s="27">
        <v>2</v>
      </c>
      <c r="E7" s="58" t="s">
        <v>28</v>
      </c>
      <c r="F7" s="58"/>
      <c r="G7" s="23">
        <f>+G6/2</f>
        <v>75616029</v>
      </c>
      <c r="I7" s="3"/>
    </row>
    <row r="8" spans="2:9" ht="30" customHeight="1" thickBot="1" x14ac:dyDescent="0.35">
      <c r="B8" s="57"/>
      <c r="C8" s="9"/>
      <c r="D8" s="29"/>
      <c r="E8" s="54" t="s">
        <v>29</v>
      </c>
      <c r="F8" s="55"/>
      <c r="G8" s="28">
        <v>151232058</v>
      </c>
      <c r="I8" s="5"/>
    </row>
    <row r="9" spans="2:9" ht="16.2" thickBot="1" x14ac:dyDescent="0.35">
      <c r="B9" s="6"/>
      <c r="C9" s="6"/>
      <c r="D9" s="6"/>
      <c r="E9" s="6"/>
      <c r="F9" s="6"/>
      <c r="G9" s="6"/>
      <c r="I9" s="5"/>
    </row>
    <row r="10" spans="2:9" ht="19.2" customHeight="1" x14ac:dyDescent="0.3">
      <c r="B10" s="56" t="s">
        <v>3</v>
      </c>
      <c r="C10" s="7"/>
      <c r="D10" s="8"/>
      <c r="E10" s="52" t="s">
        <v>4</v>
      </c>
      <c r="F10" s="53"/>
      <c r="G10" s="4">
        <v>3490031430</v>
      </c>
      <c r="I10" s="3"/>
    </row>
    <row r="11" spans="2:9" ht="19.2" customHeight="1" x14ac:dyDescent="0.3">
      <c r="B11" s="57"/>
      <c r="C11" s="9"/>
      <c r="D11" s="9"/>
      <c r="E11" s="65" t="s">
        <v>5</v>
      </c>
      <c r="F11" s="65"/>
      <c r="G11" s="10">
        <f>G10-G12</f>
        <v>3490031430</v>
      </c>
      <c r="I11" s="3"/>
    </row>
    <row r="12" spans="2:9" ht="19.2" customHeight="1" x14ac:dyDescent="0.3">
      <c r="B12" s="57"/>
      <c r="C12" s="9"/>
      <c r="D12" s="9"/>
      <c r="E12" s="66" t="s">
        <v>6</v>
      </c>
      <c r="F12" s="67"/>
      <c r="G12" s="21">
        <f>SUM(G13:G15)</f>
        <v>0</v>
      </c>
      <c r="I12" s="5"/>
    </row>
    <row r="13" spans="2:9" ht="19.2" customHeight="1" x14ac:dyDescent="0.3">
      <c r="B13" s="57"/>
      <c r="C13" s="11" t="s">
        <v>7</v>
      </c>
      <c r="D13" s="12">
        <f>+G13/$G$11</f>
        <v>0</v>
      </c>
      <c r="E13" s="68" t="s">
        <v>8</v>
      </c>
      <c r="F13" s="68"/>
      <c r="G13" s="13"/>
      <c r="I13" s="5"/>
    </row>
    <row r="14" spans="2:9" ht="19.2" customHeight="1" x14ac:dyDescent="0.3">
      <c r="B14" s="57"/>
      <c r="C14" s="18" t="s">
        <v>7</v>
      </c>
      <c r="D14" s="19">
        <f>+G14/$G$11</f>
        <v>0</v>
      </c>
      <c r="E14" s="68" t="s">
        <v>9</v>
      </c>
      <c r="F14" s="68"/>
      <c r="G14" s="13"/>
      <c r="I14" s="5"/>
    </row>
    <row r="15" spans="2:9" ht="19.2" customHeight="1" thickBot="1" x14ac:dyDescent="0.35">
      <c r="B15" s="57"/>
      <c r="C15" s="14" t="s">
        <v>7</v>
      </c>
      <c r="D15" s="20">
        <v>0.19</v>
      </c>
      <c r="E15" s="69" t="s">
        <v>16</v>
      </c>
      <c r="F15" s="69"/>
      <c r="G15" s="22">
        <f>ROUND(G14*D15,0)</f>
        <v>0</v>
      </c>
      <c r="I15" s="5"/>
    </row>
    <row r="16" spans="2:9" ht="16.2" thickBot="1" x14ac:dyDescent="0.35">
      <c r="B16" s="6"/>
      <c r="C16" s="6"/>
      <c r="D16" s="6"/>
      <c r="E16" s="6"/>
      <c r="F16" s="6"/>
      <c r="G16" s="6"/>
      <c r="I16" s="5"/>
    </row>
    <row r="17" spans="2:9" ht="28.95" customHeight="1" thickBot="1" x14ac:dyDescent="0.35">
      <c r="B17" s="56" t="s">
        <v>10</v>
      </c>
      <c r="C17" s="59"/>
      <c r="D17" s="60"/>
      <c r="E17" s="61" t="s">
        <v>17</v>
      </c>
      <c r="F17" s="61"/>
      <c r="G17" s="15">
        <v>17763504</v>
      </c>
      <c r="I17" s="3"/>
    </row>
    <row r="18" spans="2:9" ht="15.6" x14ac:dyDescent="0.3">
      <c r="B18" s="6"/>
      <c r="C18" s="6"/>
      <c r="D18" s="6"/>
      <c r="E18" s="6"/>
      <c r="F18" s="6"/>
      <c r="G18" s="6"/>
    </row>
    <row r="19" spans="2:9" ht="21.6" x14ac:dyDescent="0.3">
      <c r="B19" s="62" t="s">
        <v>11</v>
      </c>
      <c r="C19" s="63"/>
      <c r="D19" s="63"/>
      <c r="E19" s="63"/>
      <c r="F19" s="64"/>
      <c r="G19" s="16">
        <f>G17+G6+G10</f>
        <v>3659026992</v>
      </c>
    </row>
    <row r="22" spans="2:9" ht="27.75" customHeight="1" x14ac:dyDescent="0.3">
      <c r="B22" s="30" t="s">
        <v>12</v>
      </c>
      <c r="C22" s="31"/>
      <c r="D22" s="31"/>
      <c r="E22" s="31"/>
      <c r="F22" s="31"/>
      <c r="G22" s="32"/>
    </row>
    <row r="23" spans="2:9" ht="49.95" customHeight="1" x14ac:dyDescent="0.3">
      <c r="B23" s="37" t="s">
        <v>25</v>
      </c>
      <c r="C23" s="48"/>
      <c r="D23" s="48"/>
      <c r="E23" s="48"/>
      <c r="F23" s="48"/>
      <c r="G23" s="49"/>
    </row>
    <row r="24" spans="2:9" ht="34.950000000000003" customHeight="1" x14ac:dyDescent="0.3">
      <c r="B24" s="37" t="s">
        <v>18</v>
      </c>
      <c r="C24" s="38"/>
      <c r="D24" s="38"/>
      <c r="E24" s="38"/>
      <c r="F24" s="38"/>
      <c r="G24" s="39"/>
    </row>
    <row r="25" spans="2:9" ht="54" customHeight="1" x14ac:dyDescent="0.3">
      <c r="B25" s="40" t="s">
        <v>22</v>
      </c>
      <c r="C25" s="41"/>
      <c r="D25" s="41"/>
      <c r="E25" s="41"/>
      <c r="F25" s="41"/>
      <c r="G25" s="42"/>
    </row>
    <row r="26" spans="2:9" ht="29.25" customHeight="1" x14ac:dyDescent="0.3">
      <c r="B26" s="43" t="s">
        <v>26</v>
      </c>
      <c r="C26" s="44"/>
      <c r="D26" s="44"/>
      <c r="E26" s="44"/>
      <c r="F26" s="44"/>
      <c r="G26" s="44"/>
    </row>
    <row r="27" spans="2:9" ht="26.25" customHeight="1" x14ac:dyDescent="0.3">
      <c r="B27" s="45" t="s">
        <v>13</v>
      </c>
      <c r="C27" s="46"/>
      <c r="D27" s="46"/>
      <c r="E27" s="46"/>
      <c r="F27" s="46"/>
      <c r="G27" s="47"/>
    </row>
    <row r="28" spans="2:9" x14ac:dyDescent="0.3">
      <c r="B28" s="45" t="s">
        <v>19</v>
      </c>
      <c r="C28" s="46"/>
      <c r="D28" s="46"/>
      <c r="E28" s="46"/>
      <c r="F28" s="46"/>
      <c r="G28" s="47"/>
    </row>
    <row r="29" spans="2:9" hidden="1" x14ac:dyDescent="0.3">
      <c r="B29" s="33" t="s">
        <v>14</v>
      </c>
      <c r="C29" s="34"/>
      <c r="D29" s="34"/>
      <c r="E29" s="34"/>
      <c r="F29" s="34"/>
      <c r="G29" s="35"/>
    </row>
    <row r="32" spans="2:9" x14ac:dyDescent="0.3">
      <c r="D32" s="17"/>
      <c r="E32" s="17"/>
      <c r="F32" s="17"/>
    </row>
    <row r="33" spans="4:6" x14ac:dyDescent="0.3">
      <c r="D33" s="36" t="s">
        <v>15</v>
      </c>
      <c r="E33" s="36"/>
      <c r="F33" s="36"/>
    </row>
  </sheetData>
  <sheetProtection algorithmName="SHA-512" hashValue="j78CO91sqUTCUFUk84lTgJRocnFuS1n27nxt0i1XzaeOZ3RBsBGRiR7aa5GHIhAk7x4FTyhzMw14xBKELLo2sw==" saltValue="OUaKCjv1qKCYuUbovFaltQ==" spinCount="100000" sheet="1" objects="1" scenarios="1"/>
  <protectedRanges>
    <protectedRange algorithmName="SHA-512" hashValue="leincEDdEOjrg0ulmlnFuQySXAzZWz99+ug9CjkBAcXDQXGSUd3nNqruoNRcW8njmGzt+0ful5gFJ5vfEpW+0g==" saltValue="opABAm0JZQ0fHV76Gw4tpg==" spinCount="100000" sqref="G13:G14" name="Rango1"/>
  </protectedRanges>
  <mergeCells count="25">
    <mergeCell ref="B17:D17"/>
    <mergeCell ref="E17:F17"/>
    <mergeCell ref="B19:F19"/>
    <mergeCell ref="B10:B15"/>
    <mergeCell ref="E10:F10"/>
    <mergeCell ref="E11:F11"/>
    <mergeCell ref="E12:F12"/>
    <mergeCell ref="E13:F13"/>
    <mergeCell ref="E14:F14"/>
    <mergeCell ref="E15:F15"/>
    <mergeCell ref="B1:G1"/>
    <mergeCell ref="B3:G3"/>
    <mergeCell ref="E6:F6"/>
    <mergeCell ref="E8:F8"/>
    <mergeCell ref="B6:B8"/>
    <mergeCell ref="E7:F7"/>
    <mergeCell ref="B22:G22"/>
    <mergeCell ref="B29:G29"/>
    <mergeCell ref="D33:F33"/>
    <mergeCell ref="B24:G24"/>
    <mergeCell ref="B25:G25"/>
    <mergeCell ref="B26:G26"/>
    <mergeCell ref="B27:G27"/>
    <mergeCell ref="B28:G28"/>
    <mergeCell ref="B23:G23"/>
  </mergeCells>
  <dataValidations count="2">
    <dataValidation type="whole" operator="lessThanOrEqual" allowBlank="1" showInputMessage="1" showErrorMessage="1" error="El valor supera el máximo establecido $ 673.166.299" sqref="G13" xr:uid="{3027AEB6-0E60-45E2-B921-2E6D7B692AA9}">
      <formula1>673166299</formula1>
    </dataValidation>
    <dataValidation type="whole" operator="lessThanOrEqual" allowBlank="1" showInputMessage="1" showErrorMessage="1" error="El valor supera el máximo establecido $157.748.654" sqref="G14" xr:uid="{E5C44441-A5E7-4C51-8727-D1AD3011D69E}">
      <formula1>157748654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19" scale="6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9DC3-C2D5-422F-8DE2-107658EAA0CF}">
  <dimension ref="B1:I33"/>
  <sheetViews>
    <sheetView showGridLines="0" view="pageBreakPreview" topLeftCell="A5" zoomScale="90" zoomScaleNormal="102" zoomScaleSheetLayoutView="90" workbookViewId="0">
      <selection activeCell="E17" sqref="E17:F17"/>
    </sheetView>
  </sheetViews>
  <sheetFormatPr baseColWidth="10" defaultColWidth="11.44140625" defaultRowHeight="14.4" x14ac:dyDescent="0.3"/>
  <cols>
    <col min="1" max="1" width="4.44140625" style="1" customWidth="1"/>
    <col min="2" max="2" width="24.6640625" style="1" customWidth="1"/>
    <col min="3" max="3" width="11.5546875" style="1" customWidth="1"/>
    <col min="4" max="4" width="15.6640625" style="1" customWidth="1"/>
    <col min="5" max="5" width="22.44140625" style="1" customWidth="1"/>
    <col min="6" max="6" width="30.33203125" style="1" customWidth="1"/>
    <col min="7" max="7" width="29" style="1" customWidth="1"/>
    <col min="8" max="8" width="4.44140625" style="1" customWidth="1"/>
    <col min="9" max="9" width="18.6640625" style="1" bestFit="1" customWidth="1"/>
    <col min="10" max="16384" width="11.44140625" style="1"/>
  </cols>
  <sheetData>
    <row r="1" spans="2:9" ht="23.7" customHeight="1" x14ac:dyDescent="0.3">
      <c r="B1" s="50" t="s">
        <v>31</v>
      </c>
      <c r="C1" s="50"/>
      <c r="D1" s="50"/>
      <c r="E1" s="50"/>
      <c r="F1" s="50"/>
      <c r="G1" s="50"/>
    </row>
    <row r="2" spans="2:9" ht="23.7" customHeight="1" x14ac:dyDescent="0.3">
      <c r="B2" s="2"/>
      <c r="C2" s="2"/>
      <c r="D2" s="2"/>
      <c r="E2" s="2"/>
      <c r="F2" s="2"/>
      <c r="G2" s="2"/>
    </row>
    <row r="3" spans="2:9" ht="23.7" customHeight="1" x14ac:dyDescent="0.3">
      <c r="B3" s="51" t="s">
        <v>20</v>
      </c>
      <c r="C3" s="51"/>
      <c r="D3" s="51"/>
      <c r="E3" s="51"/>
      <c r="F3" s="51"/>
      <c r="G3" s="51"/>
    </row>
    <row r="5" spans="2:9" ht="15" thickBot="1" x14ac:dyDescent="0.35">
      <c r="I5" s="3"/>
    </row>
    <row r="6" spans="2:9" ht="30" customHeight="1" x14ac:dyDescent="0.3">
      <c r="B6" s="56" t="s">
        <v>1</v>
      </c>
      <c r="C6" s="7"/>
      <c r="D6" s="8"/>
      <c r="E6" s="52" t="s">
        <v>2</v>
      </c>
      <c r="F6" s="53"/>
      <c r="G6" s="4">
        <f>G8</f>
        <v>174651258</v>
      </c>
      <c r="I6" s="3"/>
    </row>
    <row r="7" spans="2:9" ht="30" customHeight="1" thickBot="1" x14ac:dyDescent="0.35">
      <c r="B7" s="57"/>
      <c r="C7" s="26" t="s">
        <v>27</v>
      </c>
      <c r="D7" s="27">
        <v>2</v>
      </c>
      <c r="E7" s="58" t="s">
        <v>28</v>
      </c>
      <c r="F7" s="58"/>
      <c r="G7" s="23">
        <f>+G6/2</f>
        <v>87325629</v>
      </c>
      <c r="I7" s="3"/>
    </row>
    <row r="8" spans="2:9" ht="30" customHeight="1" thickBot="1" x14ac:dyDescent="0.35">
      <c r="B8" s="57"/>
      <c r="C8" s="9"/>
      <c r="D8" s="29"/>
      <c r="E8" s="70" t="s">
        <v>29</v>
      </c>
      <c r="F8" s="71"/>
      <c r="G8" s="28">
        <v>174651258</v>
      </c>
      <c r="I8" s="5"/>
    </row>
    <row r="9" spans="2:9" ht="16.2" thickBot="1" x14ac:dyDescent="0.35">
      <c r="B9" s="6"/>
      <c r="C9" s="6"/>
      <c r="D9" s="6"/>
      <c r="E9" s="6"/>
      <c r="F9" s="6"/>
      <c r="G9" s="6"/>
      <c r="I9" s="5"/>
    </row>
    <row r="10" spans="2:9" ht="19.2" customHeight="1" x14ac:dyDescent="0.3">
      <c r="B10" s="56" t="s">
        <v>3</v>
      </c>
      <c r="C10" s="7"/>
      <c r="D10" s="8"/>
      <c r="E10" s="52" t="s">
        <v>4</v>
      </c>
      <c r="F10" s="53"/>
      <c r="G10" s="4">
        <v>3466612230</v>
      </c>
      <c r="I10" s="3"/>
    </row>
    <row r="11" spans="2:9" ht="19.2" customHeight="1" x14ac:dyDescent="0.3">
      <c r="B11" s="57"/>
      <c r="C11" s="9"/>
      <c r="D11" s="9"/>
      <c r="E11" s="65" t="s">
        <v>5</v>
      </c>
      <c r="F11" s="65"/>
      <c r="G11" s="10">
        <f>G10-G12</f>
        <v>3466612230</v>
      </c>
      <c r="I11" s="3"/>
    </row>
    <row r="12" spans="2:9" ht="19.2" customHeight="1" x14ac:dyDescent="0.3">
      <c r="B12" s="57"/>
      <c r="C12" s="9"/>
      <c r="D12" s="9"/>
      <c r="E12" s="66" t="s">
        <v>6</v>
      </c>
      <c r="F12" s="67"/>
      <c r="G12" s="10">
        <f>SUM(G13:G15)</f>
        <v>0</v>
      </c>
      <c r="I12" s="5"/>
    </row>
    <row r="13" spans="2:9" ht="19.2" customHeight="1" x14ac:dyDescent="0.3">
      <c r="B13" s="57"/>
      <c r="C13" s="11" t="s">
        <v>7</v>
      </c>
      <c r="D13" s="12">
        <f>+G13/$G$11</f>
        <v>0</v>
      </c>
      <c r="E13" s="68" t="s">
        <v>8</v>
      </c>
      <c r="F13" s="68"/>
      <c r="G13" s="13"/>
      <c r="I13" s="5"/>
    </row>
    <row r="14" spans="2:9" ht="19.2" customHeight="1" x14ac:dyDescent="0.3">
      <c r="B14" s="57"/>
      <c r="C14" s="18" t="s">
        <v>7</v>
      </c>
      <c r="D14" s="19">
        <f>+G14/$G$11</f>
        <v>0</v>
      </c>
      <c r="E14" s="68" t="s">
        <v>9</v>
      </c>
      <c r="F14" s="68"/>
      <c r="G14" s="13"/>
      <c r="I14" s="5"/>
    </row>
    <row r="15" spans="2:9" ht="19.2" customHeight="1" thickBot="1" x14ac:dyDescent="0.35">
      <c r="B15" s="57"/>
      <c r="C15" s="14" t="s">
        <v>7</v>
      </c>
      <c r="D15" s="20">
        <v>0.19</v>
      </c>
      <c r="E15" s="69" t="s">
        <v>16</v>
      </c>
      <c r="F15" s="69"/>
      <c r="G15" s="22">
        <f>ROUND(G14*D15,0)</f>
        <v>0</v>
      </c>
      <c r="I15" s="5"/>
    </row>
    <row r="16" spans="2:9" ht="16.2" thickBot="1" x14ac:dyDescent="0.35">
      <c r="B16" s="6"/>
      <c r="C16" s="6"/>
      <c r="D16" s="6"/>
      <c r="E16" s="6"/>
      <c r="F16" s="6"/>
      <c r="G16" s="6"/>
      <c r="I16" s="5"/>
    </row>
    <row r="17" spans="2:9" ht="28.95" customHeight="1" thickBot="1" x14ac:dyDescent="0.35">
      <c r="B17" s="56" t="s">
        <v>10</v>
      </c>
      <c r="C17" s="59"/>
      <c r="D17" s="60"/>
      <c r="E17" s="61" t="s">
        <v>17</v>
      </c>
      <c r="F17" s="61"/>
      <c r="G17" s="15">
        <v>17763504</v>
      </c>
      <c r="I17" s="3"/>
    </row>
    <row r="18" spans="2:9" ht="15.6" x14ac:dyDescent="0.3">
      <c r="B18" s="6"/>
      <c r="C18" s="6"/>
      <c r="D18" s="6"/>
      <c r="E18" s="6"/>
      <c r="F18" s="6"/>
      <c r="G18" s="6"/>
    </row>
    <row r="19" spans="2:9" ht="21.6" x14ac:dyDescent="0.3">
      <c r="B19" s="62" t="s">
        <v>11</v>
      </c>
      <c r="C19" s="63"/>
      <c r="D19" s="63"/>
      <c r="E19" s="63"/>
      <c r="F19" s="64"/>
      <c r="G19" s="16">
        <f>G17+G6+G10</f>
        <v>3659026992</v>
      </c>
    </row>
    <row r="22" spans="2:9" ht="27.75" customHeight="1" x14ac:dyDescent="0.3">
      <c r="B22" s="30" t="s">
        <v>12</v>
      </c>
      <c r="C22" s="31"/>
      <c r="D22" s="31"/>
      <c r="E22" s="31"/>
      <c r="F22" s="31"/>
      <c r="G22" s="32"/>
    </row>
    <row r="23" spans="2:9" ht="43.95" customHeight="1" x14ac:dyDescent="0.3">
      <c r="B23" s="37" t="s">
        <v>25</v>
      </c>
      <c r="C23" s="48"/>
      <c r="D23" s="48"/>
      <c r="E23" s="48"/>
      <c r="F23" s="48"/>
      <c r="G23" s="49"/>
    </row>
    <row r="24" spans="2:9" ht="34.950000000000003" customHeight="1" x14ac:dyDescent="0.3">
      <c r="B24" s="37" t="s">
        <v>18</v>
      </c>
      <c r="C24" s="38"/>
      <c r="D24" s="38"/>
      <c r="E24" s="38"/>
      <c r="F24" s="38"/>
      <c r="G24" s="39"/>
    </row>
    <row r="25" spans="2:9" ht="54" customHeight="1" x14ac:dyDescent="0.3">
      <c r="B25" s="40" t="s">
        <v>23</v>
      </c>
      <c r="C25" s="41"/>
      <c r="D25" s="41"/>
      <c r="E25" s="41"/>
      <c r="F25" s="41"/>
      <c r="G25" s="42"/>
    </row>
    <row r="26" spans="2:9" ht="29.25" customHeight="1" x14ac:dyDescent="0.3">
      <c r="B26" s="43" t="s">
        <v>26</v>
      </c>
      <c r="C26" s="44"/>
      <c r="D26" s="44"/>
      <c r="E26" s="44"/>
      <c r="F26" s="44"/>
      <c r="G26" s="44"/>
    </row>
    <row r="27" spans="2:9" ht="26.25" customHeight="1" x14ac:dyDescent="0.3">
      <c r="B27" s="40" t="s">
        <v>13</v>
      </c>
      <c r="C27" s="41"/>
      <c r="D27" s="41"/>
      <c r="E27" s="41"/>
      <c r="F27" s="41"/>
      <c r="G27" s="42"/>
    </row>
    <row r="28" spans="2:9" x14ac:dyDescent="0.3">
      <c r="B28" s="40" t="s">
        <v>19</v>
      </c>
      <c r="C28" s="41"/>
      <c r="D28" s="41"/>
      <c r="E28" s="41"/>
      <c r="F28" s="41"/>
      <c r="G28" s="42"/>
    </row>
    <row r="29" spans="2:9" hidden="1" x14ac:dyDescent="0.3">
      <c r="B29" s="33" t="s">
        <v>14</v>
      </c>
      <c r="C29" s="34"/>
      <c r="D29" s="34"/>
      <c r="E29" s="34"/>
      <c r="F29" s="34"/>
      <c r="G29" s="35"/>
    </row>
    <row r="32" spans="2:9" x14ac:dyDescent="0.3">
      <c r="D32" s="17"/>
      <c r="E32" s="17"/>
      <c r="F32" s="17"/>
    </row>
    <row r="33" spans="4:6" x14ac:dyDescent="0.3">
      <c r="D33" s="36" t="s">
        <v>15</v>
      </c>
      <c r="E33" s="36"/>
      <c r="F33" s="36"/>
    </row>
  </sheetData>
  <sheetProtection algorithmName="SHA-512" hashValue="rrg8VAv7plKuGRWhnhP0jYqpqQSQe00OSwE2Azwr4cUuqORsNNCypitl/BL5Xd1BYMY3/Z6V7Vzwr4Fvv2Sqvg==" saltValue="AbiKe3jYmZb+RReTvOQObQ==" spinCount="100000" sheet="1" objects="1" scenarios="1"/>
  <protectedRanges>
    <protectedRange algorithmName="SHA-512" hashValue="RR8d/IKfj52CdC4hhTW/wffdw4M2WI5oQtX6m8GhidQI3y3Cw3SWblefsjjjFUBQ/mh0TpN+tLZAvQ8weWXlYw==" saltValue="r7EdPRuBiC5j0WJB0bSEMg==" spinCount="100000" sqref="G13:G14" name="Rango1"/>
  </protectedRanges>
  <mergeCells count="25">
    <mergeCell ref="B6:B8"/>
    <mergeCell ref="E7:F7"/>
    <mergeCell ref="B22:G22"/>
    <mergeCell ref="B1:G1"/>
    <mergeCell ref="B3:G3"/>
    <mergeCell ref="E6:F6"/>
    <mergeCell ref="E8:F8"/>
    <mergeCell ref="B10:B15"/>
    <mergeCell ref="E10:F10"/>
    <mergeCell ref="E11:F11"/>
    <mergeCell ref="E12:F12"/>
    <mergeCell ref="E13:F13"/>
    <mergeCell ref="E14:F14"/>
    <mergeCell ref="E15:F15"/>
    <mergeCell ref="B17:D17"/>
    <mergeCell ref="E17:F17"/>
    <mergeCell ref="B19:F19"/>
    <mergeCell ref="B29:G29"/>
    <mergeCell ref="D33:F33"/>
    <mergeCell ref="B23:G23"/>
    <mergeCell ref="B24:G24"/>
    <mergeCell ref="B25:G25"/>
    <mergeCell ref="B26:G26"/>
    <mergeCell ref="B27:G27"/>
    <mergeCell ref="B28:G28"/>
  </mergeCells>
  <dataValidations count="2">
    <dataValidation type="whole" operator="lessThanOrEqual" allowBlank="1" showInputMessage="1" showErrorMessage="1" error="El valor supera el máximo establecido $ 673.166.299" sqref="G13" xr:uid="{81A791E4-3379-4D4D-81CE-735EF2B9772F}">
      <formula1>673166299</formula1>
    </dataValidation>
    <dataValidation type="whole" operator="lessThanOrEqual" allowBlank="1" showInputMessage="1" showErrorMessage="1" error="El valor supera el máximo establecido $ 156.437.144" sqref="G14" xr:uid="{F0E3EBE1-67C5-433F-B985-3A5324C9910F}">
      <formula1>156437144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19" scale="6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254-10C4-4FAE-B46E-5D4E6548CC36}">
  <dimension ref="B1:I33"/>
  <sheetViews>
    <sheetView showGridLines="0" tabSelected="1" view="pageBreakPreview" zoomScale="80" zoomScaleNormal="80" zoomScaleSheetLayoutView="80" workbookViewId="0">
      <selection activeCell="E13" sqref="E13:F13"/>
    </sheetView>
  </sheetViews>
  <sheetFormatPr baseColWidth="10" defaultColWidth="11.44140625" defaultRowHeight="14.4" x14ac:dyDescent="0.3"/>
  <cols>
    <col min="1" max="1" width="4.44140625" style="1" customWidth="1"/>
    <col min="2" max="2" width="24.6640625" style="1" customWidth="1"/>
    <col min="3" max="3" width="11.6640625" style="1" customWidth="1"/>
    <col min="4" max="4" width="15.6640625" style="1" customWidth="1"/>
    <col min="5" max="5" width="22.44140625" style="1" customWidth="1"/>
    <col min="6" max="6" width="30.33203125" style="1" customWidth="1"/>
    <col min="7" max="7" width="29" style="1" customWidth="1"/>
    <col min="8" max="8" width="4.44140625" style="1" customWidth="1"/>
    <col min="9" max="9" width="18.6640625" style="1" bestFit="1" customWidth="1"/>
    <col min="10" max="16384" width="11.44140625" style="1"/>
  </cols>
  <sheetData>
    <row r="1" spans="2:9" ht="23.7" customHeight="1" x14ac:dyDescent="0.3">
      <c r="B1" s="50" t="s">
        <v>32</v>
      </c>
      <c r="C1" s="50"/>
      <c r="D1" s="50"/>
      <c r="E1" s="50"/>
      <c r="F1" s="50"/>
      <c r="G1" s="50"/>
    </row>
    <row r="2" spans="2:9" ht="23.7" customHeight="1" x14ac:dyDescent="0.3">
      <c r="B2" s="2"/>
      <c r="C2" s="2"/>
      <c r="D2" s="2"/>
      <c r="E2" s="2"/>
      <c r="F2" s="2"/>
      <c r="G2" s="2"/>
    </row>
    <row r="3" spans="2:9" ht="23.7" customHeight="1" x14ac:dyDescent="0.3">
      <c r="B3" s="51" t="s">
        <v>21</v>
      </c>
      <c r="C3" s="51"/>
      <c r="D3" s="51"/>
      <c r="E3" s="51"/>
      <c r="F3" s="51"/>
      <c r="G3" s="51"/>
    </row>
    <row r="5" spans="2:9" x14ac:dyDescent="0.3">
      <c r="I5" s="3"/>
    </row>
    <row r="6" spans="2:9" ht="30" customHeight="1" x14ac:dyDescent="0.3">
      <c r="B6" s="72" t="s">
        <v>1</v>
      </c>
      <c r="C6" s="25"/>
      <c r="D6" s="25"/>
      <c r="E6" s="76" t="s">
        <v>2</v>
      </c>
      <c r="F6" s="76"/>
      <c r="G6" s="24">
        <f>G8</f>
        <v>162941658</v>
      </c>
      <c r="I6" s="3"/>
    </row>
    <row r="7" spans="2:9" ht="30" customHeight="1" x14ac:dyDescent="0.3">
      <c r="B7" s="73"/>
      <c r="C7" s="26" t="s">
        <v>27</v>
      </c>
      <c r="D7" s="27">
        <v>2</v>
      </c>
      <c r="E7" s="75" t="s">
        <v>28</v>
      </c>
      <c r="F7" s="75"/>
      <c r="G7" s="23">
        <f>+G6/2</f>
        <v>81470829</v>
      </c>
      <c r="I7" s="3"/>
    </row>
    <row r="8" spans="2:9" ht="30" customHeight="1" x14ac:dyDescent="0.3">
      <c r="B8" s="74"/>
      <c r="C8" s="25"/>
      <c r="D8" s="25"/>
      <c r="E8" s="77" t="s">
        <v>29</v>
      </c>
      <c r="F8" s="77"/>
      <c r="G8" s="28">
        <v>162941658</v>
      </c>
      <c r="I8" s="5"/>
    </row>
    <row r="9" spans="2:9" ht="16.2" thickBot="1" x14ac:dyDescent="0.35">
      <c r="B9" s="6"/>
      <c r="C9" s="6"/>
      <c r="D9" s="6"/>
      <c r="E9" s="6"/>
      <c r="F9" s="6"/>
      <c r="G9" s="6"/>
      <c r="I9" s="5"/>
    </row>
    <row r="10" spans="2:9" ht="19.2" customHeight="1" x14ac:dyDescent="0.3">
      <c r="B10" s="56" t="s">
        <v>3</v>
      </c>
      <c r="C10" s="7"/>
      <c r="D10" s="8"/>
      <c r="E10" s="52" t="s">
        <v>4</v>
      </c>
      <c r="F10" s="53"/>
      <c r="G10" s="4">
        <v>3478321830</v>
      </c>
      <c r="I10" s="3"/>
    </row>
    <row r="11" spans="2:9" ht="19.2" customHeight="1" x14ac:dyDescent="0.3">
      <c r="B11" s="57"/>
      <c r="C11" s="9"/>
      <c r="D11" s="9"/>
      <c r="E11" s="65" t="s">
        <v>5</v>
      </c>
      <c r="F11" s="65"/>
      <c r="G11" s="10">
        <f>G10-G12</f>
        <v>3478321830</v>
      </c>
      <c r="I11" s="3"/>
    </row>
    <row r="12" spans="2:9" ht="19.2" customHeight="1" x14ac:dyDescent="0.3">
      <c r="B12" s="57"/>
      <c r="C12" s="9"/>
      <c r="D12" s="9"/>
      <c r="E12" s="66" t="s">
        <v>6</v>
      </c>
      <c r="F12" s="67"/>
      <c r="G12" s="10">
        <f>SUM(G13:G15)</f>
        <v>0</v>
      </c>
      <c r="I12" s="5"/>
    </row>
    <row r="13" spans="2:9" ht="19.2" customHeight="1" x14ac:dyDescent="0.3">
      <c r="B13" s="57"/>
      <c r="C13" s="11" t="s">
        <v>7</v>
      </c>
      <c r="D13" s="12">
        <f>+G13/$G$11</f>
        <v>0</v>
      </c>
      <c r="E13" s="68" t="s">
        <v>8</v>
      </c>
      <c r="F13" s="68"/>
      <c r="G13" s="13"/>
      <c r="I13" s="5"/>
    </row>
    <row r="14" spans="2:9" ht="19.2" customHeight="1" x14ac:dyDescent="0.3">
      <c r="B14" s="57"/>
      <c r="C14" s="18" t="s">
        <v>7</v>
      </c>
      <c r="D14" s="19">
        <f>+G14/$G$11</f>
        <v>0</v>
      </c>
      <c r="E14" s="68" t="s">
        <v>9</v>
      </c>
      <c r="F14" s="68"/>
      <c r="G14" s="13"/>
      <c r="I14" s="5"/>
    </row>
    <row r="15" spans="2:9" ht="19.2" customHeight="1" thickBot="1" x14ac:dyDescent="0.35">
      <c r="B15" s="57"/>
      <c r="C15" s="14" t="s">
        <v>7</v>
      </c>
      <c r="D15" s="20">
        <v>0.19</v>
      </c>
      <c r="E15" s="69" t="s">
        <v>16</v>
      </c>
      <c r="F15" s="69"/>
      <c r="G15" s="22">
        <f>ROUND(G14*D15,0)</f>
        <v>0</v>
      </c>
      <c r="I15" s="5"/>
    </row>
    <row r="16" spans="2:9" ht="16.2" thickBot="1" x14ac:dyDescent="0.35">
      <c r="B16" s="6"/>
      <c r="C16" s="6"/>
      <c r="D16" s="6"/>
      <c r="E16" s="6"/>
      <c r="F16" s="6"/>
      <c r="G16" s="6"/>
      <c r="I16" s="5"/>
    </row>
    <row r="17" spans="2:9" ht="28.95" customHeight="1" thickBot="1" x14ac:dyDescent="0.35">
      <c r="B17" s="56" t="s">
        <v>10</v>
      </c>
      <c r="C17" s="59"/>
      <c r="D17" s="60"/>
      <c r="E17" s="61" t="s">
        <v>17</v>
      </c>
      <c r="F17" s="61"/>
      <c r="G17" s="15">
        <v>17763504</v>
      </c>
      <c r="I17" s="3"/>
    </row>
    <row r="18" spans="2:9" ht="15.6" x14ac:dyDescent="0.3">
      <c r="B18" s="6"/>
      <c r="C18" s="6"/>
      <c r="D18" s="6"/>
      <c r="E18" s="6"/>
      <c r="F18" s="6"/>
      <c r="G18" s="6"/>
    </row>
    <row r="19" spans="2:9" ht="21.6" x14ac:dyDescent="0.3">
      <c r="B19" s="62" t="s">
        <v>11</v>
      </c>
      <c r="C19" s="63"/>
      <c r="D19" s="63"/>
      <c r="E19" s="63"/>
      <c r="F19" s="64"/>
      <c r="G19" s="16">
        <f>G17+G6+G10</f>
        <v>3659026992</v>
      </c>
    </row>
    <row r="22" spans="2:9" ht="27.75" customHeight="1" x14ac:dyDescent="0.3">
      <c r="B22" s="30" t="s">
        <v>12</v>
      </c>
      <c r="C22" s="31"/>
      <c r="D22" s="31"/>
      <c r="E22" s="31"/>
      <c r="F22" s="31"/>
      <c r="G22" s="32"/>
    </row>
    <row r="23" spans="2:9" ht="52.95" customHeight="1" x14ac:dyDescent="0.3">
      <c r="B23" s="37" t="s">
        <v>25</v>
      </c>
      <c r="C23" s="48"/>
      <c r="D23" s="48"/>
      <c r="E23" s="48"/>
      <c r="F23" s="48"/>
      <c r="G23" s="49"/>
    </row>
    <row r="24" spans="2:9" ht="34.950000000000003" customHeight="1" x14ac:dyDescent="0.3">
      <c r="B24" s="37" t="s">
        <v>18</v>
      </c>
      <c r="C24" s="38"/>
      <c r="D24" s="38"/>
      <c r="E24" s="38"/>
      <c r="F24" s="38"/>
      <c r="G24" s="39"/>
    </row>
    <row r="25" spans="2:9" ht="54" customHeight="1" x14ac:dyDescent="0.3">
      <c r="B25" s="40" t="s">
        <v>24</v>
      </c>
      <c r="C25" s="41"/>
      <c r="D25" s="41"/>
      <c r="E25" s="41"/>
      <c r="F25" s="41"/>
      <c r="G25" s="42"/>
    </row>
    <row r="26" spans="2:9" ht="29.25" customHeight="1" x14ac:dyDescent="0.3">
      <c r="B26" s="43" t="s">
        <v>26</v>
      </c>
      <c r="C26" s="44"/>
      <c r="D26" s="44"/>
      <c r="E26" s="44"/>
      <c r="F26" s="44"/>
      <c r="G26" s="44"/>
    </row>
    <row r="27" spans="2:9" ht="26.25" customHeight="1" x14ac:dyDescent="0.3">
      <c r="B27" s="45" t="s">
        <v>13</v>
      </c>
      <c r="C27" s="46"/>
      <c r="D27" s="46"/>
      <c r="E27" s="46"/>
      <c r="F27" s="46"/>
      <c r="G27" s="47"/>
    </row>
    <row r="28" spans="2:9" x14ac:dyDescent="0.3">
      <c r="B28" s="45" t="s">
        <v>19</v>
      </c>
      <c r="C28" s="46"/>
      <c r="D28" s="46"/>
      <c r="E28" s="46"/>
      <c r="F28" s="46"/>
      <c r="G28" s="47"/>
    </row>
    <row r="29" spans="2:9" hidden="1" x14ac:dyDescent="0.3">
      <c r="B29" s="33" t="s">
        <v>14</v>
      </c>
      <c r="C29" s="34"/>
      <c r="D29" s="34"/>
      <c r="E29" s="34"/>
      <c r="F29" s="34"/>
      <c r="G29" s="35"/>
    </row>
    <row r="32" spans="2:9" x14ac:dyDescent="0.3">
      <c r="D32" s="17"/>
      <c r="E32" s="17"/>
      <c r="F32" s="17"/>
    </row>
    <row r="33" spans="4:6" x14ac:dyDescent="0.3">
      <c r="D33" s="36" t="s">
        <v>15</v>
      </c>
      <c r="E33" s="36"/>
      <c r="F33" s="36"/>
    </row>
  </sheetData>
  <sheetProtection algorithmName="SHA-512" hashValue="5X0ItqOl3b1clEjUPR8FFrPRK0z96cmRpFyJimLXsfbqmTOnYG2KjJn+AT3t1sBaHXFrh9rP9tjuJM3TxWGVmA==" saltValue="21Z1/uRgB/PmTpTBgjPuQQ==" spinCount="100000" sheet="1" objects="1" scenarios="1"/>
  <protectedRanges>
    <protectedRange algorithmName="SHA-512" hashValue="ZvfIpVvG63IKR2Cj4C6+hbiVsTkSB7qL1mP9owTlBSOwRwhm+j4DCy9GAewtrOTKyeId/IZF5ApFm6J16Tyc3A==" saltValue="ZfV7n76wt8HoxkOTCD1XVg==" spinCount="100000" sqref="G13:G14" name="Rango1"/>
  </protectedRanges>
  <mergeCells count="25">
    <mergeCell ref="B6:B8"/>
    <mergeCell ref="E7:F7"/>
    <mergeCell ref="B22:G22"/>
    <mergeCell ref="B1:G1"/>
    <mergeCell ref="B3:G3"/>
    <mergeCell ref="E6:F6"/>
    <mergeCell ref="E8:F8"/>
    <mergeCell ref="B10:B15"/>
    <mergeCell ref="E10:F10"/>
    <mergeCell ref="E11:F11"/>
    <mergeCell ref="E12:F12"/>
    <mergeCell ref="E13:F13"/>
    <mergeCell ref="E14:F14"/>
    <mergeCell ref="E15:F15"/>
    <mergeCell ref="B17:D17"/>
    <mergeCell ref="E17:F17"/>
    <mergeCell ref="B19:F19"/>
    <mergeCell ref="B29:G29"/>
    <mergeCell ref="D33:F33"/>
    <mergeCell ref="B23:G23"/>
    <mergeCell ref="B24:G24"/>
    <mergeCell ref="B25:G25"/>
    <mergeCell ref="B26:G26"/>
    <mergeCell ref="B27:G27"/>
    <mergeCell ref="B28:G28"/>
  </mergeCells>
  <dataValidations count="2">
    <dataValidation type="whole" operator="lessThanOrEqual" allowBlank="1" showInputMessage="1" showErrorMessage="1" error="El valor supera el máximo establecido $ 673.166.299" sqref="G13" xr:uid="{BDC7AEBD-21E0-479B-BDC1-8BFAE8D80A39}">
      <formula1>673166299</formula1>
    </dataValidation>
    <dataValidation type="whole" operator="lessThanOrEqual" allowBlank="1" showInputMessage="1" showErrorMessage="1" error="El valor supera el máximo establecido $157.092.899" sqref="G14" xr:uid="{2BA479C4-ECE8-41C3-BBF0-3F7FC5AAE9A8}">
      <formula1>157092899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19" scale="2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MORELIA</vt:lpstr>
      <vt:lpstr>2. SAN JOSE DEL FRAGUA</vt:lpstr>
      <vt:lpstr>3. VALPARAISO</vt:lpstr>
      <vt:lpstr>'1. MORELIA'!Área_de_impresión</vt:lpstr>
      <vt:lpstr>'2. SAN JOSE DEL FRAGUA'!Área_de_impresión</vt:lpstr>
      <vt:lpstr>'3. VALPARAISO'!Área_de_impresión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 Alejandra Amado Arenas</cp:lastModifiedBy>
  <dcterms:created xsi:type="dcterms:W3CDTF">2023-04-18T23:29:35Z</dcterms:created>
  <dcterms:modified xsi:type="dcterms:W3CDTF">2024-05-23T16:53:09Z</dcterms:modified>
</cp:coreProperties>
</file>