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docp.sharepoint.com/sites/repodireje/Documentos compartidos/C. ADMINISTRATIVA/1.CONTRATOS/2023/Convocatoria ASEO Y CAFETERIA/1. PRECONTRACTUAL/Editables/"/>
    </mc:Choice>
  </mc:AlternateContent>
  <xr:revisionPtr revIDLastSave="120" documentId="8_{88DEE486-D2AA-4043-BBE4-3D7E03DB11A3}" xr6:coauthVersionLast="47" xr6:coauthVersionMax="47" xr10:uidLastSave="{65CD7D21-7247-43F5-BC10-2B639DFE94F9}"/>
  <bookViews>
    <workbookView xWindow="-120" yWindow="-120" windowWidth="29040" windowHeight="15720" xr2:uid="{00000000-000D-0000-FFFF-FFFF00000000}"/>
  </bookViews>
  <sheets>
    <sheet name="PROPUESTA ECONÓMICA" sheetId="9" r:id="rId1"/>
  </sheets>
  <definedNames>
    <definedName name="_xlnm.Print_Area" localSheetId="0">'PROPUESTA ECONÓMICA'!$A$1:$G$131</definedName>
    <definedName name="_xlnm.Print_Titles" localSheetId="0">'PROPUESTA ECONÓMICA'!$12:$13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0" i="9" l="1"/>
  <c r="G8" i="9"/>
  <c r="G9" i="9" s="1"/>
  <c r="G74" i="9"/>
  <c r="G73" i="9"/>
  <c r="G115" i="9"/>
  <c r="G116" i="9" s="1"/>
  <c r="G72" i="9"/>
  <c r="G26" i="9"/>
  <c r="G111" i="9"/>
  <c r="G14" i="9"/>
  <c r="G20" i="9"/>
  <c r="G110" i="9" l="1"/>
  <c r="G109" i="9"/>
  <c r="G106" i="9"/>
  <c r="G102" i="9"/>
  <c r="G101" i="9"/>
  <c r="G92" i="9"/>
  <c r="G90" i="9"/>
  <c r="G89" i="9"/>
  <c r="G82" i="9"/>
  <c r="G79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5" i="9"/>
  <c r="G24" i="9"/>
  <c r="G23" i="9"/>
  <c r="G22" i="9"/>
  <c r="G21" i="9"/>
  <c r="G19" i="9"/>
  <c r="G18" i="9"/>
  <c r="G17" i="9"/>
  <c r="G16" i="9"/>
  <c r="G15" i="9"/>
  <c r="G112" i="9" l="1"/>
  <c r="G75" i="9"/>
  <c r="G118" i="9" l="1"/>
  <c r="G122" i="9" l="1"/>
</calcChain>
</file>

<file path=xl/sharedStrings.xml><?xml version="1.0" encoding="utf-8"?>
<sst xmlns="http://schemas.openxmlformats.org/spreadsheetml/2006/main" count="275" uniqueCount="231">
  <si>
    <t xml:space="preserve">Unidad </t>
  </si>
  <si>
    <t>Unidad</t>
  </si>
  <si>
    <t>Paquete de mínimo 6</t>
  </si>
  <si>
    <t>Cepillo para sanitario (churrusco)</t>
  </si>
  <si>
    <t>Crema para café</t>
  </si>
  <si>
    <t>Detergente multiusos en polvo</t>
  </si>
  <si>
    <t>Guantes 1</t>
  </si>
  <si>
    <t>Par</t>
  </si>
  <si>
    <t>Guantes 2</t>
  </si>
  <si>
    <t>Infusión frutal</t>
  </si>
  <si>
    <t>Caja x 20 mínimo sobres</t>
  </si>
  <si>
    <t>Líquido desengrasante</t>
  </si>
  <si>
    <t>Operario de tiempo completo</t>
  </si>
  <si>
    <t>Servicio</t>
  </si>
  <si>
    <t>Papel higiénico 1</t>
  </si>
  <si>
    <t>Rollo</t>
  </si>
  <si>
    <t>Servilleta papel</t>
  </si>
  <si>
    <t>Paquete de mínimo 100 unidades</t>
  </si>
  <si>
    <t>Presentación</t>
  </si>
  <si>
    <t>Especificación Técnica</t>
  </si>
  <si>
    <t>Cantidad estimada mensual</t>
  </si>
  <si>
    <t>Termo para café 2</t>
  </si>
  <si>
    <t>Destapador para sanitario (chupa)</t>
  </si>
  <si>
    <t>Líquido para limpiar equipos de oficina 1</t>
  </si>
  <si>
    <t>Firma representante legal</t>
  </si>
  <si>
    <t>Nombre del Representante legal</t>
  </si>
  <si>
    <t>Número de identificación del Representante legal</t>
  </si>
  <si>
    <t>Azúcar 1</t>
  </si>
  <si>
    <t>Esponjilla 3</t>
  </si>
  <si>
    <t>Limpiones 1</t>
  </si>
  <si>
    <t>Recogedor de basura 1</t>
  </si>
  <si>
    <t>Trapero 1</t>
  </si>
  <si>
    <t xml:space="preserve">Ítem </t>
  </si>
  <si>
    <t>Valor Total</t>
  </si>
  <si>
    <t>- Elaborado en plástico</t>
  </si>
  <si>
    <t>Única Compra</t>
  </si>
  <si>
    <t>Bayetilla 1</t>
  </si>
  <si>
    <t>Blanqueador o hipoclorito 1</t>
  </si>
  <si>
    <t>Desinfectante para uso general 1</t>
  </si>
  <si>
    <t>Jabón de dispensador para manos 2</t>
  </si>
  <si>
    <t>Jabón para loza 3</t>
  </si>
  <si>
    <t>Líquido para limpiar vidrios 1</t>
  </si>
  <si>
    <t>Paño absorbente multiusos 1</t>
  </si>
  <si>
    <t>Toallas para manos 5</t>
  </si>
  <si>
    <t xml:space="preserve">SUBTOTAL INSUMOS </t>
  </si>
  <si>
    <t xml:space="preserve">Elementos - Equipos - Maquinaria </t>
  </si>
  <si>
    <t>Carro exprimidor de trapero 1</t>
  </si>
  <si>
    <t>- Capacidad mínima de 24 litros</t>
  </si>
  <si>
    <t>- Con cuatro ruedas y manija de escurridor</t>
  </si>
  <si>
    <t>Punto Ecológico 5</t>
  </si>
  <si>
    <t xml:space="preserve">Dispensador de agua </t>
  </si>
  <si>
    <t xml:space="preserve">Horno microondas de tipo industrial </t>
  </si>
  <si>
    <t xml:space="preserve">Personal  </t>
  </si>
  <si>
    <t>SUBTOTAL PERSONAL</t>
  </si>
  <si>
    <t xml:space="preserve">TOTAL, INSUMOS, ELEMENTOS - EQUIPOS - MAQUINARIA, PERSONAL, SERVICIOS ESPECIALES </t>
  </si>
  <si>
    <t>TOTAL PROPUESTA</t>
  </si>
  <si>
    <t>(1) personal destinado al Servicio Integral de Aseo y Cafetería</t>
  </si>
  <si>
    <t>(2) Insumos de Aseo y Cafetería</t>
  </si>
  <si>
    <r>
      <t xml:space="preserve">Valor Unitario*Cantidad estimada </t>
    </r>
    <r>
      <rPr>
        <b/>
        <sz val="10"/>
        <color rgb="FFFF0000"/>
        <rFont val="Arial Narrow"/>
        <family val="2"/>
      </rPr>
      <t xml:space="preserve">mensual </t>
    </r>
    <r>
      <rPr>
        <b/>
        <sz val="10"/>
        <color theme="1"/>
        <rFont val="Arial Narrow"/>
        <family val="2"/>
      </rPr>
      <t xml:space="preserve">*12 </t>
    </r>
    <r>
      <rPr>
        <b/>
        <sz val="10"/>
        <color rgb="FFFF0000"/>
        <rFont val="Arial Narrow"/>
        <family val="2"/>
      </rPr>
      <t>meses</t>
    </r>
  </si>
  <si>
    <t xml:space="preserve">Valor Unitario  </t>
  </si>
  <si>
    <t>Valor Unitario *Cantidad estimada mensual *12 meses</t>
  </si>
  <si>
    <t>Valor Unitario*Cantidad estimada mensual*12 meses</t>
  </si>
  <si>
    <t>Cantidad estimada
durante la ejecución del Contrato</t>
  </si>
  <si>
    <t>Ambientador 1</t>
  </si>
  <si>
    <t>Dispensador para ambientador</t>
  </si>
  <si>
    <t>Contratar el servicio integral de aseo y cafetería para las unidades funcionales del Patrimonio Autónomo Fondo Colombia en Paz.</t>
  </si>
  <si>
    <t>Operarias de aseo y cafetería</t>
  </si>
  <si>
    <t>NOTA: La denominación de los insumos y elementos y Las especificaciones técnicas relacionadas a continuación se toman del listado del Acuerdo Marco de Precios de Colombia Compra Eficiente</t>
  </si>
  <si>
    <t>Abrillantador para piso laminado</t>
  </si>
  <si>
    <t>Bien</t>
  </si>
  <si>
    <t>Con agente(s) con efecto limpiador y brillador.</t>
  </si>
  <si>
    <t>Líquido, en recipiente
plástico con capacidad mínima de 3.785 ml</t>
  </si>
  <si>
    <t>Alcohol industrial 1</t>
  </si>
  <si>
    <t>- Solución acuosa de alcohol etílico desnaturalizado con una concentración mínima de 70%
 - Desnaturalizado</t>
  </si>
  <si>
    <t>Líquido, en recipiente plástico con capacidad mínima de 3.785 ml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</si>
  <si>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</si>
  <si>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</t>
  </si>
  <si>
    <t>Ambientador Lysol</t>
  </si>
  <si>
    <t>Lysol Aerosol Desinfectante para Superficies 
-	Spray</t>
  </si>
  <si>
    <t>19 OZ (1LB.3 0Z.) 538 g</t>
  </si>
  <si>
    <t>Balde</t>
  </si>
  <si>
    <t>- Capacidad mínima de 10 litros
- Con manija móvil
- Con "pico" antiderrames
- Disponibles en diferentes colores
- Elaborado en material reciclable
- Marcado de acuerdo con la norma ISO 11469 y ISO 1043</t>
  </si>
  <si>
    <t>Unidad (Única Compra)</t>
  </si>
  <si>
    <t>En tela fileteada
 -  100% algodón y fibra natural 
- Color blanco sin estampado
-Tamaño mínimo de 100 cm de largo por 70 cm de ancho</t>
  </si>
  <si>
    <t>Bolsas plásticas 1</t>
  </si>
  <si>
    <t>Bolsas plásticas 15</t>
  </si>
  <si>
    <t>Bolsas plásticas 16</t>
  </si>
  <si>
    <t>Bolsas plásticas 17</t>
  </si>
  <si>
    <t>- Elaborada en polietileno de baja densidad
- De color negro
- Calibre de mínimo 2
- Tamaño de 70 cm de ancho por 90 cm de largo</t>
  </si>
  <si>
    <t>- Elaborada en polietileno de baja densidad
- De color verde
- Calibre de mínimo 2
- Tamaño de 70 cm de ancho por 90 cm de largo</t>
  </si>
  <si>
    <t>- Elaborada en polietileno de baja densidad
- De color blanco
- Calibre de mínimo 2
- Tamaño de 70 cm de ancho por 90 cm de largo</t>
  </si>
  <si>
    <t>Bolsas plásticas 18</t>
  </si>
  <si>
    <t>- Elaborada en polietileno de baja densidad
- De color rojo
- Calibre de mínimo 2
- Tamaño de 70 cm de ancho por 90 cm de largo
- Con impresión de aviso de riesgo biológico</t>
  </si>
  <si>
    <r>
      <t xml:space="preserve">de baja densidad
- De color </t>
    </r>
    <r>
      <rPr>
        <b/>
        <sz val="10"/>
        <color theme="1"/>
        <rFont val="Arial Narrow"/>
        <family val="2"/>
      </rPr>
      <t>negro</t>
    </r>
    <r>
      <rPr>
        <sz val="10"/>
        <color theme="1"/>
        <rFont val="Arial Narrow"/>
        <family val="2"/>
      </rPr>
      <t xml:space="preserve">
- Calibre de mínimo 1
- Tamaño de 40 cm de ancho por 55 cm de largo</t>
    </r>
  </si>
  <si>
    <t xml:space="preserve"> . Cerdas duras elaboradas en fibras plásticas
- Extensión mínima de las cerdas es de 2,5 cm
- Base y mango elaborados en plástico
- Mango con longitud mínima de 33 cm</t>
  </si>
  <si>
    <t>Unidad (Única compra)</t>
  </si>
  <si>
    <t>Cera polimérica</t>
  </si>
  <si>
    <t>Polimérica autobrillante.
- Con polímeros acrílicos, nivelantes y plastificantes.
- Neutra (para pisos de todos los colores)
- Contenido mínimo de sólidos del 10%</t>
  </si>
  <si>
    <t>Líquido, en recipiente plástico con capacidad mínima de 3.785 m</t>
  </si>
  <si>
    <t>Cepillo para paredes y techos</t>
  </si>
  <si>
    <t>Cuerpo elaborado en plástico
 - Cerdas duras en fibra plástica
 - Largo mínimo de 140 cm</t>
  </si>
  <si>
    <t xml:space="preserve">Unidad (Única compra)               </t>
  </si>
  <si>
    <t xml:space="preserve">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</si>
  <si>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Tipo campana
- Chupa elaborada en caucho
- Diámetro mínimo de 12 cm
- Mango elaborado en madera
- Mango con longitud mínima de 33 cm</t>
  </si>
  <si>
    <t>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</t>
  </si>
  <si>
    <t xml:space="preserve">Escoba 1 </t>
  </si>
  <si>
    <t xml:space="preserve"> Cerdas suaves elaboradas con PET calibre entre 0,3 y 0,4 mm.
- Área de barrido mínima de 25 cm de largo por 8 cm de ancho por 10 cm de alto
- Material de base en plástico con acople tipo rosca</t>
  </si>
  <si>
    <t>Escoba 4</t>
  </si>
  <si>
    <t>Cerdas duras elaboradas con PET calibre entre 0,4 y 0,6 mm.
- Área de barrido mínima de 35 cm de largo por 8 cm de ancho por 10 cm de alto
- Material de base en plástico con acople tipo rosca</t>
  </si>
  <si>
    <t>Abrasiva
- Tamaño mínimo de 9 cm de largo por 12 cm de ancho</t>
  </si>
  <si>
    <t xml:space="preserve">Filtro para greca 1 </t>
  </si>
  <si>
    <t>Gel antibacterial para manos</t>
  </si>
  <si>
    <t xml:space="preserve"> Con agente antibacterial en una concentración mínima del 0,2%
- Con agente humectante
- pH entre 5, 5 a 7
- Con fragancia</t>
  </si>
  <si>
    <t>Gel, en recipiente plástico con capacidad mínima de 3.785 ml</t>
  </si>
  <si>
    <t>Tipo doméstico
- Elaborados en látex
- Calibre mínimo de 18
- Tallas 7 a 9 o S a XL
- Color amarillo</t>
  </si>
  <si>
    <t>Tipo doméstico
- Elaborados en látex
- Calibre mínimo de 18
- Tallas 7 a 9 o S a XL
- Color negro</t>
  </si>
  <si>
    <t>Guantes 6</t>
  </si>
  <si>
    <t>Elaborados en látex desechable (tipo cirugía)
- Empolvados
- Tallas XS a XXL</t>
  </si>
  <si>
    <t>Caja de mínimo 100 unidades</t>
  </si>
  <si>
    <t>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</t>
  </si>
  <si>
    <t>Jabón para loza 2</t>
  </si>
  <si>
    <t xml:space="preserve">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 </t>
  </si>
  <si>
    <t>Líquido, en recipiente plástico de mínimo 500 ml</t>
  </si>
  <si>
    <t>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</si>
  <si>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</si>
  <si>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En tela de toalla fileteada
- Color blanco sin estampado
- Tamaño mínimo de 45cm de largo por 45cm de ancho.</t>
  </si>
  <si>
    <t>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</si>
  <si>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</t>
  </si>
  <si>
    <t>Líquido, en recipiente plástico con capacidad mínima de 500 ml con
atomizador</t>
  </si>
  <si>
    <t>Lustrador de muebles</t>
  </si>
  <si>
    <t xml:space="preserve">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</t>
  </si>
  <si>
    <t>Con agente(s) principal(es) con efecto limpiador y desengrasante en una concentración mínima del 4%
- Disponible mínimo en dos (2) fragancias
 - El envase debe estar correctamente etiquetados bajo los parámetros establecidos en el sistema globalmente armonizado indicando: nombre comercial del producto, pictogramas de los compuestos peligrosos e instrucciones de uso de acuerdo con los tiempos de transición descritos en el artículo 24 de la Resolución 773 de 2021.</t>
  </si>
  <si>
    <t>Líquido, en recipiente plástico con capacidad mínima de 200 ml</t>
  </si>
  <si>
    <t>Pads 3</t>
  </si>
  <si>
    <t>Para brillo
- Diámetro mínimo de 20 pulgadas
- Rojo o blanco</t>
  </si>
  <si>
    <t>Líquido, en recipiente plástico con capacidad mínima de 3.785 mll</t>
  </si>
  <si>
    <t>Retira el polvo sin dejar residuos ni pelusas
- Antibacterial reutilizable
- Tela con microporos
- Tamaño mínimo de 60 cm de largo por 33 cm de ancho</t>
  </si>
  <si>
    <t>Paquete X 6 unidades</t>
  </si>
  <si>
    <t>Rollo con longitud mínima de 20 metros
 - Doble hoja blanca
 - Sin fragancia</t>
  </si>
  <si>
    <t>Papel higiénico 2</t>
  </si>
  <si>
    <t>Rollo con longitud mínima de 250 metros
- Doble hoja de color natural
- Sin fragancia</t>
  </si>
  <si>
    <t>Elaborado en plástico
- Con banda de goma y dientas barrescobas
- Mango con longitud mínima de 70 cm</t>
  </si>
  <si>
    <t>Tapabocas 2</t>
  </si>
  <si>
    <t>Caja de mínimo 50 unidades</t>
  </si>
  <si>
    <t>Toallas interdobladas, paquete con mínimo 150 unidades
- Doble hoja con un tamaño mínimo de 20 cm de largo por 15 cm de ancho
 - Hoja color natural</t>
  </si>
  <si>
    <t>Toallas para manos 7</t>
  </si>
  <si>
    <t>Toallas con precorte
- Rollo con longitud mínima de 100 metros
- Doble hoja con tamaño mínimo de 15 cms de ancho
- Color Blanco
- Sin fragancia</t>
  </si>
  <si>
    <t>Elaborado con hilaza de algodón natural
 - Mecha con peso mínimo 250 gr y extensión mínima de 32 cm de largo
 - Material de base en plástico con acople tipo rosca</t>
  </si>
  <si>
    <t>Varsol ecológico 1</t>
  </si>
  <si>
    <t>Solución con agentes desinfectantes, desmanchadores y desengrasantes en concentración mínima del 15%.
- Biodegradable mínimo en un 95%</t>
  </si>
  <si>
    <t>Líquido, en recipiente plástico con capacidad mínima de 1000 ml</t>
  </si>
  <si>
    <t>Aromática</t>
  </si>
  <si>
    <t>Para infusión
- Cajas disponibles en mínimo tres (3) sabores
- 100% naturales</t>
  </si>
  <si>
    <t>Cajas de mínimo 20 en sobres.</t>
  </si>
  <si>
    <t>Blanca
- Empaque elaborado en materiales atóxicos
- Debe cumplir con Resolución 333 de 2011 sobre rotulado y etiquetado nutricional y las normas que la modifiquen</t>
  </si>
  <si>
    <t>Bolsa de mínimo 200 sobres o tubipacks de 5 g</t>
  </si>
  <si>
    <t>Café 1</t>
  </si>
  <si>
    <t>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</si>
  <si>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</si>
  <si>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Café 3</t>
  </si>
  <si>
    <t xml:space="preserve">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</t>
  </si>
  <si>
    <t>Bolsa de mínimo 500 g</t>
  </si>
  <si>
    <t>Café Cápsulas</t>
  </si>
  <si>
    <t>10 unidades</t>
  </si>
  <si>
    <t>No láctea
- Debe cumplir con Resolución 333 de 2011 sobre rotulado y etiquetado nutricional y las normas que la modifiquen</t>
  </si>
  <si>
    <t>Endulzante</t>
  </si>
  <si>
    <t>Bolsas de mínimo 100 sobres de mínimo 4 g</t>
  </si>
  <si>
    <t>Sin calorías
- Empaque elaborado en materiales atóxicos
-Debe cumplir con Resolución 333 de 2011 sobre rotulado y etiquetado nutricional y las normas que la modifiquen</t>
  </si>
  <si>
    <t>Caja de mínimo 100 sobres</t>
  </si>
  <si>
    <t>Para infusión
 - 100% naturales
 - Sabores surtidos</t>
  </si>
  <si>
    <t>Mezclador 1</t>
  </si>
  <si>
    <t>Mezcladores elaborados en madera y/o a partir de recursos renovables como la caña de azúcar y/o almidón de maíz
- Longitud mínima de 11 cm</t>
  </si>
  <si>
    <t>Paquete de mínimo 500</t>
  </si>
  <si>
    <t>Panela</t>
  </si>
  <si>
    <t>Panela instantánes pulverizada, deshidratada
- Debe cumplir con la NTC 1311 sobreo productos agrícolas
- Empaque elaborado en materiales atóxicos
- Debe cumplir con la Resolución 779 de 2006
- Debe cumplir con Resolución 333 de 2011 sobre rotulado y etiquetado nutricional y las normas que la modifiquen</t>
  </si>
  <si>
    <t>Bolsa de mínimo 100 sobres de mínimo 5 g</t>
  </si>
  <si>
    <t>Tipo cafetería
 - Doble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</si>
  <si>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Té</t>
  </si>
  <si>
    <t>Térmico, con bomba tipo dispensador. Portátil.  
 - Bomba manual para dispensar la bebida.  
 - Acero inoxidable y plástico. 
 - Agarradera plástica, tapa con empaque, bomba manual. 
 - Capacidad mínima de 3 litros</t>
  </si>
  <si>
    <t xml:space="preserve">Unidad (Única compra) </t>
  </si>
  <si>
    <t>Vasos biodegradables 1</t>
  </si>
  <si>
    <t>Elaborado en cartón 97% biodegradable
- Capacidad mínima de 4 oz</t>
  </si>
  <si>
    <t>Paquete de mínimo 50 unidades</t>
  </si>
  <si>
    <t>Vasos biodegradables 3</t>
  </si>
  <si>
    <t>Elaborado en cartón 97% biodegradable
- Capacidad mínima de 9 oz</t>
  </si>
  <si>
    <t>Paquete de mínimo 40 unidades</t>
  </si>
  <si>
    <t>Nombre del PROPONENTE</t>
  </si>
  <si>
    <r>
      <t xml:space="preserve">Base metálica con techo en material metálico
- Mínimo tres contenedores así:
- Contenedor color </t>
    </r>
    <r>
      <rPr>
        <b/>
        <sz val="10"/>
        <color theme="1"/>
        <rFont val="Arial Narrow"/>
        <family val="2"/>
      </rPr>
      <t xml:space="preserve">verde </t>
    </r>
    <r>
      <rPr>
        <sz val="10"/>
        <color theme="1"/>
        <rFont val="Arial Narrow"/>
        <family val="2"/>
      </rPr>
      <t xml:space="preserve">con palabras "residuos orgánicos aprovechables: restos de comida, desechos agrícolas" en la cara frontal
- Contenedor color </t>
    </r>
    <r>
      <rPr>
        <b/>
        <sz val="10"/>
        <color theme="1"/>
        <rFont val="Arial Narrow"/>
        <family val="2"/>
      </rPr>
      <t xml:space="preserve">blanco </t>
    </r>
    <r>
      <rPr>
        <sz val="10"/>
        <color theme="1"/>
        <rFont val="Arial Narrow"/>
        <family val="2"/>
      </rPr>
      <t xml:space="preserve">con palabras "residuos aprovechables como plástico, vidrio, metales, multicapa, papel y cartón" en la cara frontal
- Contenedor color </t>
    </r>
    <r>
      <rPr>
        <b/>
        <sz val="10"/>
        <color theme="1"/>
        <rFont val="Arial Narrow"/>
        <family val="2"/>
      </rPr>
      <t>negro</t>
    </r>
    <r>
      <rPr>
        <sz val="10"/>
        <color theme="1"/>
        <rFont val="Arial Narrow"/>
        <family val="2"/>
      </rPr>
      <t xml:space="preserve"> con las palabras "residuos no aprovechables: papel higiénico, servilletas, papeles y cartones contaminados con comida, papeles metalizados" en la cara frontal
- Capacidad mínima de 50 litros para cada contenedor
- Contenedores elaborados en plástico
- Debe cumplir con lo estipulado en el artículo 4° de la Resolución 2184 del 26 de diciembre de 2019</t>
    </r>
  </si>
  <si>
    <t>Contenedor de basura 12</t>
  </si>
  <si>
    <r>
      <t xml:space="preserve">Elaborado en plástico
- Con tapa en vaivén
- Capacidad mínima de 50 litros
- Color </t>
    </r>
    <r>
      <rPr>
        <b/>
        <sz val="10"/>
        <color theme="1"/>
        <rFont val="Arial Narrow"/>
        <family val="2"/>
      </rPr>
      <t>rojo</t>
    </r>
    <r>
      <rPr>
        <sz val="10"/>
        <color theme="1"/>
        <rFont val="Arial Narrow"/>
        <family val="2"/>
      </rPr>
      <t xml:space="preserve">
- Impresión de las palabras "Riesgo biológico" o "Residuos peligrosos" en la cara delantera del contenedor</t>
    </r>
  </si>
  <si>
    <t>Dispensador de agua fría y caliente
- Sistema de filtración multinivel
- Uso de gas refrigerante seguro para la capa de ozono Capacidad entre 200 y 250 litros</t>
  </si>
  <si>
    <t>Greca para tintos 3</t>
  </si>
  <si>
    <t>Eléctrica de 110 v
- Cuerpo elaborada en lámina de acero inoxidable de calibre 24 como mínimo, grado alimento
- Resistencias elaboradas en cobre
- Terminales elaboradas en cobre remplazables sin soldadura
- Mínimo dos servicios
- Con su respectivo filtro y aro
- Con capacidad para 120 tintos</t>
  </si>
  <si>
    <t>Potencia mínima de 1000 w
-	Tamaño mínimo de 30 cm de ancho por 30 cm de alto por 40 cm de profundidad.
-	Descongelamiento automático
-	 Con programas automáticos</t>
  </si>
  <si>
    <t>5</t>
  </si>
  <si>
    <t>Nevera</t>
  </si>
  <si>
    <t>400 litros aproximadamente 
No Frost
2 Puertas</t>
  </si>
  <si>
    <t>Elaborado en plástico ABS blanco
-	Con dispersión programable de líquido ambientador
-	Capacidad mínima de 250 ml
-	Incluye los elementos necesarios para realizar la instalación en pared
-	Incluye aerosol para recarga mensual
-Incluye el costo de instalación</t>
  </si>
  <si>
    <t>Minibar 47 Lt CR086 Gris</t>
  </si>
  <si>
    <t>Minibar 47 Lt CR086 Gris
Challenger
Minibar de 47 Lts
Clase Subtropical (ST)
Contrapuerta y tanque en ABS
Patas niveladoras ajustables
Condensador Oculto
Manija integrada en puerta
Bajo nivel de ruido y bajo consumo de energía
Chapa de Seguridad
Cuerpo exterior en lámina CR con pintura electrostática
Compartimiento congelador 0°C
100% Ecológica - Libre de CFC
Empaque magnético removible para facilitar su limpieza
-	Bandeja plástica translúcida resistente</t>
  </si>
  <si>
    <t>Máquina Cafetera/ otras multibebida caliente</t>
  </si>
  <si>
    <t>Tecnología: Super automática
-Capacidad de agua: 1.5 a 3 L
- Tipos de filtros: Permanente
- Bebidas recomendadas:
Expresó, Cappuccino, Latte, macchiato, entre otros.
-Capacidad de tazas: 2
- Niveles de intensidad
8</t>
  </si>
  <si>
    <t>Peso: 4 Kg
-Depósito de agua extraíble: 1 L
-Capacidad del contenedor de cápsulas usadas: 10
-Dimensiones (AxLxA): 14.2x42.9x31.4
- Capacidad del contenedor de cápsulas usadas: 10.00
-Calentamiento del agua a la temperatura óptima para el café en tan solo: 30 segundos
-Apagado automático después de 2 min</t>
  </si>
  <si>
    <t>SUBTOTAL - EQUIPOS - MAQUINARIA</t>
  </si>
  <si>
    <t>(2) Equipos - maquinaria de Aseo y Cafetería</t>
  </si>
  <si>
    <t>Polvo, en bolsa plástica o recipiente plástico
con un peso de 1.000 g</t>
  </si>
  <si>
    <t xml:space="preserve"> Solución con una concentración mínima del 5%
 - El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</t>
  </si>
  <si>
    <t>Líquido, en recipiente plástico con capacidad
mínima de 3.785 ml</t>
  </si>
  <si>
    <t>Elaborada en tela
Para greca
Capacidad de media libra
No debe contener PVC o Poliestireno expandido u otros plásticos de un solo uso tanto en el envase como en el embalaje</t>
  </si>
  <si>
    <t>AIU OFERTADO (INDICAR EN %)</t>
  </si>
  <si>
    <t>IVA: BASE ESPECIAL * 19%  (INDIQUE LA FORMULA APLICABLE)</t>
  </si>
  <si>
    <t>Servicio Fumigación</t>
  </si>
  <si>
    <t>Fumigación contra insectos en general (ácaros, pulgas, polillas, hormigas, cucarachas, moscas, etc.),
- Desinfección ambiental en las áreas sanitarias contra: hongos, virus y bacterias.
- Control de roedores.</t>
  </si>
  <si>
    <t>Servicio por m²</t>
  </si>
  <si>
    <t>Estimación de Metros Cuadrados</t>
  </si>
  <si>
    <t xml:space="preserve">Una (1) jornada durante la vigencia del contrato </t>
  </si>
  <si>
    <t>Subtotal servicio de fumigación</t>
  </si>
  <si>
    <t>(3) Servicio fumigación</t>
  </si>
  <si>
    <r>
      <rPr>
        <b/>
        <sz val="11"/>
        <color theme="1"/>
        <rFont val="Arial Narrow"/>
        <family val="2"/>
      </rPr>
      <t xml:space="preserve">NOTA 1: </t>
    </r>
    <r>
      <rPr>
        <sz val="11"/>
        <color theme="1"/>
        <rFont val="Arial Narrow"/>
        <family val="2"/>
      </rPr>
      <t xml:space="preserve">El PROPONENTE debe indicar el IVA aplicable en la cotización para lo cual debe tener en cuenta que la base gravable especial para el IVA aplicable es:  (i) 10% de la suma del valor del contrato que corresponde a la suma (1), (2), (3),(4) si el AIU indicado en la propuesta económica es inferior al 10%; o (ii) si el AUI indicado en la propuesta económica supera el 10% se aplicará el IVA sobre el AIU indicado en la misma.
Teniendo en cuenta lo anterior, cuando el AIU es inferior al 10%, debe aplicarse una base gravable especial, la cual se calcula así:
Base especial: Subtotal * 10%
IVA: Base especial * 19% (Tarifa del IVA 2023)
</t>
    </r>
    <r>
      <rPr>
        <b/>
        <sz val="11"/>
        <color theme="1"/>
        <rFont val="Arial Narrow"/>
        <family val="2"/>
      </rPr>
      <t xml:space="preserve">
NOTA 2:  </t>
    </r>
    <r>
      <rPr>
        <sz val="11"/>
        <color theme="1"/>
        <rFont val="Arial Narrow"/>
        <family val="2"/>
      </rPr>
      <t xml:space="preserve">Tener en cuenta que los item marcados en rojo y con la descripción </t>
    </r>
    <r>
      <rPr>
        <b/>
        <sz val="11"/>
        <color theme="1"/>
        <rFont val="Arial Narrow"/>
        <family val="2"/>
      </rPr>
      <t xml:space="preserve">(Única Compra), </t>
    </r>
    <r>
      <rPr>
        <sz val="11"/>
        <color theme="1"/>
        <rFont val="Arial Narrow"/>
        <family val="2"/>
      </rPr>
      <t xml:space="preserve">son una única adquisicón durante la ejecución del contrato. Razón por la cual para obtener el valor total del item </t>
    </r>
    <r>
      <rPr>
        <b/>
        <sz val="14"/>
        <color theme="1"/>
        <rFont val="Arial Narrow"/>
        <family val="2"/>
      </rPr>
      <t>NO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se debe multiplicar por 12.
</t>
    </r>
    <r>
      <rPr>
        <b/>
        <sz val="11"/>
        <color theme="1"/>
        <rFont val="Arial Narrow"/>
        <family val="2"/>
      </rPr>
      <t>NOTA 3</t>
    </r>
    <r>
      <rPr>
        <sz val="11"/>
        <color theme="1"/>
        <rFont val="Arial Narrow"/>
        <family val="2"/>
      </rPr>
      <t xml:space="preserve">: El PROPONENTE debe tener en cuenta que al momento de determinar el valor de su propuesta económica deberá diligenciar de manera completa el presente anexo; so pena de </t>
    </r>
    <r>
      <rPr>
        <b/>
        <sz val="11"/>
        <color theme="1"/>
        <rFont val="Arial Narrow"/>
        <family val="2"/>
      </rPr>
      <t>RECHAZO DE LA PROPUESTA.</t>
    </r>
  </si>
  <si>
    <t xml:space="preserve">Colombia Master Origin Café Cápsulas </t>
  </si>
  <si>
    <t xml:space="preserve">Leche Deslactosada </t>
  </si>
  <si>
    <t>Tetrapack 
Paquete x1L x 6000ml</t>
  </si>
  <si>
    <t xml:space="preserve">Leche entera </t>
  </si>
  <si>
    <t xml:space="preserve"> Bolsa 6 x 1000 ml x 6000 ml
</t>
  </si>
  <si>
    <t>Bolsa x 6 unidades</t>
  </si>
  <si>
    <t>Caja x 6 unidades</t>
  </si>
  <si>
    <t>Cafetera con Cápsulas Vertuo Next Premium
Vertuo Next Negra</t>
  </si>
  <si>
    <t xml:space="preserve">Elaborado en tela no tejida de Polipropileno y Poliéster
- Desechable
- Con tiras elásticas
- Con soporte nasal
</t>
  </si>
  <si>
    <t xml:space="preserve"> ANEXO No. 15. PROPUESTA ECONÓMICA</t>
  </si>
  <si>
    <t xml:space="preserve">AIU $ </t>
  </si>
  <si>
    <t>Unidad en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</si>
</sst>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#,##0.00\ \€"/>
    <numFmt numFmtId="168" formatCode="_-&quot;$&quot;\ * #,##0.00_-;\-&quot;$&quot;\ * #,##0.00_-;_-&quot;$&quot;\ 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charset val="1"/>
      <scheme val="minor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8"/>
      <color theme="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0"/>
      <name val="Arial Narrow"/>
      <family val="2"/>
    </font>
    <font>
      <sz val="1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EEDC82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/>
    <xf numFmtId="166" fontId="3" fillId="0" borderId="0"/>
    <xf numFmtId="165" fontId="3" fillId="0" borderId="0"/>
    <xf numFmtId="43" fontId="3" fillId="0" borderId="0"/>
    <xf numFmtId="41" fontId="3" fillId="0" borderId="0"/>
    <xf numFmtId="0" fontId="6" fillId="2" borderId="1">
      <alignment horizontal="left" vertical="center"/>
    </xf>
    <xf numFmtId="0" fontId="7" fillId="3" borderId="0">
      <alignment horizontal="center" vertical="center"/>
    </xf>
    <xf numFmtId="0" fontId="7" fillId="4" borderId="0">
      <alignment horizontal="center" vertical="center"/>
    </xf>
    <xf numFmtId="0" fontId="7" fillId="2" borderId="0">
      <alignment horizontal="center" vertical="center" wrapText="1"/>
    </xf>
    <xf numFmtId="0" fontId="7" fillId="2" borderId="0">
      <alignment horizontal="right" vertical="center" wrapText="1"/>
    </xf>
    <xf numFmtId="0" fontId="7" fillId="5" borderId="0">
      <alignment horizontal="center" vertical="center" wrapText="1"/>
    </xf>
    <xf numFmtId="0" fontId="8" fillId="5" borderId="0">
      <alignment horizontal="right" vertical="center" wrapText="1"/>
    </xf>
    <xf numFmtId="49" fontId="8" fillId="0" borderId="0">
      <alignment horizontal="left" vertical="center"/>
    </xf>
    <xf numFmtId="0" fontId="7" fillId="0" borderId="0">
      <alignment horizontal="left" vertical="center"/>
    </xf>
    <xf numFmtId="0" fontId="7" fillId="0" borderId="0">
      <alignment horizontal="right" vertical="center"/>
    </xf>
    <xf numFmtId="167" fontId="8" fillId="0" borderId="0">
      <alignment horizontal="right" vertical="center"/>
    </xf>
    <xf numFmtId="14" fontId="8" fillId="0" borderId="0">
      <alignment horizontal="right" vertical="center"/>
    </xf>
    <xf numFmtId="22" fontId="8" fillId="0" borderId="0">
      <alignment horizontal="right" vertical="center"/>
    </xf>
    <xf numFmtId="3" fontId="8" fillId="0" borderId="0">
      <alignment horizontal="right" vertical="center"/>
    </xf>
    <xf numFmtId="4" fontId="8" fillId="0" borderId="0">
      <alignment horizontal="right" vertical="center"/>
    </xf>
    <xf numFmtId="0" fontId="8" fillId="0" borderId="1">
      <alignment horizontal="left" vertical="center"/>
    </xf>
    <xf numFmtId="167" fontId="8" fillId="0" borderId="1">
      <alignment horizontal="right" vertical="center"/>
    </xf>
    <xf numFmtId="3" fontId="8" fillId="0" borderId="1">
      <alignment horizontal="right" vertical="center"/>
    </xf>
    <xf numFmtId="4" fontId="8" fillId="0" borderId="1">
      <alignment horizontal="right" vertical="center"/>
    </xf>
    <xf numFmtId="0" fontId="3" fillId="0" borderId="1"/>
    <xf numFmtId="0" fontId="3" fillId="6" borderId="0"/>
    <xf numFmtId="0" fontId="3" fillId="7" borderId="0">
      <alignment horizontal="right"/>
    </xf>
    <xf numFmtId="0" fontId="4" fillId="7" borderId="0">
      <alignment horizontal="right"/>
    </xf>
    <xf numFmtId="0" fontId="3" fillId="8" borderId="0">
      <alignment horizontal="right"/>
    </xf>
    <xf numFmtId="0" fontId="3" fillId="9" borderId="0">
      <alignment horizontal="right"/>
    </xf>
    <xf numFmtId="0" fontId="5" fillId="0" borderId="0"/>
    <xf numFmtId="0" fontId="9" fillId="0" borderId="0"/>
    <xf numFmtId="0" fontId="5" fillId="0" borderId="0"/>
    <xf numFmtId="166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3" fillId="0" borderId="0"/>
    <xf numFmtId="41" fontId="3" fillId="0" borderId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2" fontId="12" fillId="0" borderId="11" xfId="41" applyFont="1" applyBorder="1" applyAlignment="1" applyProtection="1">
      <alignment horizontal="center" vertical="center" wrapText="1"/>
      <protection locked="0"/>
    </xf>
    <xf numFmtId="42" fontId="12" fillId="10" borderId="1" xfId="4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42" fontId="12" fillId="10" borderId="1" xfId="4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42" fontId="12" fillId="0" borderId="1" xfId="41" applyFont="1" applyBorder="1" applyAlignment="1" applyProtection="1">
      <alignment horizontal="center" vertical="center" wrapText="1"/>
      <protection locked="0"/>
    </xf>
    <xf numFmtId="42" fontId="13" fillId="0" borderId="1" xfId="41" applyFont="1" applyBorder="1" applyAlignment="1" applyProtection="1">
      <alignment horizontal="center" vertical="center" wrapText="1"/>
      <protection locked="0"/>
    </xf>
    <xf numFmtId="168" fontId="10" fillId="11" borderId="8" xfId="41" applyNumberFormat="1" applyFont="1" applyFill="1" applyBorder="1" applyAlignment="1" applyProtection="1">
      <alignment horizontal="center" vertical="center" wrapText="1"/>
    </xf>
    <xf numFmtId="42" fontId="10" fillId="11" borderId="1" xfId="41" applyFont="1" applyFill="1" applyBorder="1" applyAlignment="1" applyProtection="1">
      <alignment horizontal="center" vertical="center" wrapText="1"/>
    </xf>
    <xf numFmtId="0" fontId="12" fillId="0" borderId="1" xfId="42" applyNumberFormat="1" applyFont="1" applyBorder="1" applyAlignment="1" applyProtection="1">
      <alignment horizontal="center" vertical="center" wrapText="1"/>
    </xf>
    <xf numFmtId="42" fontId="10" fillId="12" borderId="6" xfId="41" applyFont="1" applyFill="1" applyBorder="1" applyAlignment="1" applyProtection="1">
      <alignment horizontal="center" vertical="center" wrapText="1"/>
    </xf>
    <xf numFmtId="42" fontId="10" fillId="12" borderId="9" xfId="41" applyFont="1" applyFill="1" applyBorder="1" applyAlignment="1" applyProtection="1">
      <alignment horizontal="center" vertical="center" wrapText="1"/>
    </xf>
    <xf numFmtId="9" fontId="10" fillId="12" borderId="6" xfId="43" applyFont="1" applyFill="1" applyBorder="1" applyAlignment="1" applyProtection="1">
      <alignment horizontal="center" vertical="center" wrapText="1"/>
      <protection locked="0"/>
    </xf>
    <xf numFmtId="44" fontId="10" fillId="12" borderId="6" xfId="42" applyFont="1" applyFill="1" applyBorder="1" applyAlignment="1" applyProtection="1">
      <alignment horizontal="center" vertical="center" wrapText="1"/>
      <protection locked="0"/>
    </xf>
    <xf numFmtId="42" fontId="11" fillId="11" borderId="1" xfId="41" applyFont="1" applyFill="1" applyBorder="1" applyAlignment="1" applyProtection="1">
      <alignment horizontal="center" vertical="center" wrapText="1"/>
    </xf>
    <xf numFmtId="0" fontId="11" fillId="11" borderId="1" xfId="0" applyFont="1" applyFill="1" applyBorder="1" applyAlignment="1" applyProtection="1">
      <alignment horizontal="center" vertical="center" wrapText="1"/>
      <protection locked="0"/>
    </xf>
    <xf numFmtId="0" fontId="12" fillId="10" borderId="1" xfId="0" applyFont="1" applyFill="1" applyBorder="1" applyAlignment="1" applyProtection="1">
      <alignment horizontal="justify" vertical="center" wrapText="1"/>
      <protection locked="0"/>
    </xf>
    <xf numFmtId="44" fontId="11" fillId="11" borderId="1" xfId="42" applyFont="1" applyFill="1" applyBorder="1" applyAlignment="1" applyProtection="1">
      <alignment horizontal="center" vertical="center" wrapText="1"/>
      <protection locked="0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justify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justify" vertical="center" wrapText="1"/>
    </xf>
    <xf numFmtId="49" fontId="12" fillId="10" borderId="1" xfId="0" applyNumberFormat="1" applyFont="1" applyFill="1" applyBorder="1" applyAlignment="1">
      <alignment horizontal="justify" vertical="center" wrapText="1"/>
    </xf>
    <xf numFmtId="49" fontId="12" fillId="10" borderId="1" xfId="0" applyNumberFormat="1" applyFont="1" applyFill="1" applyBorder="1" applyAlignment="1">
      <alignment horizontal="center" vertical="center" wrapText="1"/>
    </xf>
    <xf numFmtId="49" fontId="12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justify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2" fontId="12" fillId="10" borderId="1" xfId="41" applyFont="1" applyFill="1" applyBorder="1" applyAlignment="1" applyProtection="1">
      <alignment horizontal="center" vertical="center" wrapText="1"/>
    </xf>
    <xf numFmtId="42" fontId="12" fillId="10" borderId="1" xfId="41" applyFont="1" applyFill="1" applyBorder="1" applyAlignment="1" applyProtection="1">
      <alignment vertical="center" wrapText="1"/>
    </xf>
    <xf numFmtId="42" fontId="12" fillId="0" borderId="1" xfId="41" applyFont="1" applyBorder="1" applyAlignment="1" applyProtection="1">
      <alignment horizontal="center" vertical="center" wrapText="1"/>
    </xf>
    <xf numFmtId="42" fontId="12" fillId="0" borderId="1" xfId="0" applyNumberFormat="1" applyFont="1" applyBorder="1" applyAlignment="1">
      <alignment horizontal="center" vertical="center" wrapText="1"/>
    </xf>
    <xf numFmtId="42" fontId="12" fillId="0" borderId="1" xfId="41" applyFont="1" applyFill="1" applyBorder="1" applyAlignment="1" applyProtection="1">
      <alignment horizontal="center" vertical="center" wrapText="1"/>
      <protection locked="0"/>
    </xf>
    <xf numFmtId="42" fontId="12" fillId="0" borderId="1" xfId="41" applyFont="1" applyFill="1" applyBorder="1" applyAlignment="1" applyProtection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justify" vertical="center" wrapText="1"/>
    </xf>
    <xf numFmtId="42" fontId="19" fillId="10" borderId="1" xfId="41" applyFont="1" applyFill="1" applyBorder="1" applyAlignment="1" applyProtection="1">
      <alignment horizontal="center" vertical="center" wrapText="1"/>
      <protection locked="0"/>
    </xf>
    <xf numFmtId="42" fontId="19" fillId="10" borderId="1" xfId="41" applyFont="1" applyFill="1" applyBorder="1" applyAlignment="1" applyProtection="1">
      <alignment horizontal="center" vertical="center" wrapText="1"/>
    </xf>
    <xf numFmtId="168" fontId="12" fillId="0" borderId="11" xfId="41" applyNumberFormat="1" applyFont="1" applyBorder="1" applyAlignment="1" applyProtection="1">
      <alignment horizontal="center" vertical="center" wrapText="1"/>
    </xf>
    <xf numFmtId="0" fontId="11" fillId="11" borderId="0" xfId="0" applyFont="1" applyFill="1" applyAlignment="1" applyProtection="1">
      <alignment horizontal="center" vertical="center" wrapText="1"/>
      <protection locked="0"/>
    </xf>
    <xf numFmtId="0" fontId="11" fillId="11" borderId="0" xfId="0" applyFont="1" applyFill="1" applyAlignment="1">
      <alignment horizontal="center" vertical="center"/>
    </xf>
    <xf numFmtId="42" fontId="11" fillId="11" borderId="0" xfId="41" applyFont="1" applyFill="1" applyBorder="1" applyAlignment="1" applyProtection="1">
      <alignment horizontal="center" vertical="center" wrapText="1"/>
    </xf>
    <xf numFmtId="0" fontId="2" fillId="12" borderId="12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14" borderId="12" xfId="0" applyFont="1" applyFill="1" applyBorder="1" applyAlignment="1">
      <alignment horizontal="left" vertical="center" wrapText="1"/>
    </xf>
    <xf numFmtId="0" fontId="1" fillId="14" borderId="13" xfId="0" applyFont="1" applyFill="1" applyBorder="1" applyAlignment="1">
      <alignment horizontal="left" vertical="center" wrapText="1"/>
    </xf>
    <xf numFmtId="0" fontId="1" fillId="14" borderId="7" xfId="0" applyFont="1" applyFill="1" applyBorder="1" applyAlignment="1">
      <alignment horizontal="left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42" fontId="12" fillId="0" borderId="1" xfId="4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11" fillId="11" borderId="28" xfId="0" applyFont="1" applyFill="1" applyBorder="1" applyAlignment="1" applyProtection="1">
      <alignment horizontal="center" vertical="center" wrapText="1"/>
      <protection locked="0"/>
    </xf>
    <xf numFmtId="0" fontId="11" fillId="11" borderId="29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16" fillId="14" borderId="13" xfId="0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 vertical="center"/>
    </xf>
    <xf numFmtId="0" fontId="17" fillId="14" borderId="18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7" fillId="14" borderId="8" xfId="0" applyFont="1" applyFill="1" applyBorder="1" applyAlignment="1">
      <alignment horizontal="center" vertical="center" wrapText="1"/>
    </xf>
    <xf numFmtId="0" fontId="17" fillId="14" borderId="15" xfId="0" applyFont="1" applyFill="1" applyBorder="1" applyAlignment="1">
      <alignment horizontal="center" vertical="center" wrapText="1"/>
    </xf>
    <xf numFmtId="0" fontId="17" fillId="14" borderId="16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1" fillId="11" borderId="30" xfId="0" applyFont="1" applyFill="1" applyBorder="1" applyAlignment="1">
      <alignment horizontal="center" vertical="center"/>
    </xf>
    <xf numFmtId="0" fontId="11" fillId="11" borderId="32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justify" vertical="center" wrapText="1"/>
    </xf>
    <xf numFmtId="0" fontId="11" fillId="11" borderId="6" xfId="0" applyFont="1" applyFill="1" applyBorder="1" applyAlignment="1">
      <alignment horizontal="justify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11" fillId="11" borderId="29" xfId="0" applyFont="1" applyFill="1" applyBorder="1" applyAlignment="1">
      <alignment horizontal="center" vertical="center" wrapText="1"/>
    </xf>
    <xf numFmtId="42" fontId="12" fillId="0" borderId="1" xfId="41" applyFont="1" applyBorder="1" applyAlignment="1" applyProtection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justify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" fillId="0" borderId="0" xfId="0" applyFont="1" applyProtection="1"/>
  </cellXfs>
  <cellStyles count="44">
    <cellStyle name="AnalysisIndexDark" xfId="29" xr:uid="{00000000-0005-0000-0000-000000000000}"/>
    <cellStyle name="AnalysisIndexDarkBold" xfId="30" xr:uid="{00000000-0005-0000-0000-000001000000}"/>
    <cellStyle name="AnalysisIndexLight" xfId="31" xr:uid="{00000000-0005-0000-0000-000002000000}"/>
    <cellStyle name="AnalysisIndexWhite" xfId="32" xr:uid="{00000000-0005-0000-0000-000003000000}"/>
    <cellStyle name="BodyStyle" xfId="15" xr:uid="{00000000-0005-0000-0000-000004000000}"/>
    <cellStyle name="BodyStyleBold" xfId="16" xr:uid="{00000000-0005-0000-0000-000005000000}"/>
    <cellStyle name="BodyStyleBoldRight" xfId="17" xr:uid="{00000000-0005-0000-0000-000006000000}"/>
    <cellStyle name="BodyStyleWithBorder" xfId="23" xr:uid="{00000000-0005-0000-0000-000007000000}"/>
    <cellStyle name="BorderThinBlack" xfId="27" xr:uid="{00000000-0005-0000-0000-000008000000}"/>
    <cellStyle name="Comma" xfId="6" xr:uid="{00000000-0005-0000-0000-000009000000}"/>
    <cellStyle name="Comma [0]" xfId="7" xr:uid="{00000000-0005-0000-0000-00000A000000}"/>
    <cellStyle name="Comma [0] 2" xfId="39" xr:uid="{00000000-0005-0000-0000-00000A000000}"/>
    <cellStyle name="Comma 2" xfId="38" xr:uid="{00000000-0005-0000-0000-000009000000}"/>
    <cellStyle name="Currency" xfId="4" xr:uid="{00000000-0005-0000-0000-00000B000000}"/>
    <cellStyle name="Currency [0]" xfId="5" xr:uid="{00000000-0005-0000-0000-00000C000000}"/>
    <cellStyle name="DateStyle" xfId="19" xr:uid="{00000000-0005-0000-0000-00000D000000}"/>
    <cellStyle name="DateTimeStyle" xfId="20" xr:uid="{00000000-0005-0000-0000-00000E000000}"/>
    <cellStyle name="Decimal" xfId="22" xr:uid="{00000000-0005-0000-0000-00000F000000}"/>
    <cellStyle name="DecimalWithBorder" xfId="26" xr:uid="{00000000-0005-0000-0000-000010000000}"/>
    <cellStyle name="EuroCurrency" xfId="18" xr:uid="{00000000-0005-0000-0000-000011000000}"/>
    <cellStyle name="EuroCurrencyWithBorder" xfId="24" xr:uid="{00000000-0005-0000-0000-000012000000}"/>
    <cellStyle name="HeaderStyle" xfId="9" xr:uid="{00000000-0005-0000-0000-000013000000}"/>
    <cellStyle name="HeaderSubTop" xfId="13" xr:uid="{00000000-0005-0000-0000-000014000000}"/>
    <cellStyle name="HeaderSubTopNoBold" xfId="14" xr:uid="{00000000-0005-0000-0000-000015000000}"/>
    <cellStyle name="HeaderTopBuyer" xfId="10" xr:uid="{00000000-0005-0000-0000-000016000000}"/>
    <cellStyle name="HeaderTopStyle" xfId="11" xr:uid="{00000000-0005-0000-0000-000017000000}"/>
    <cellStyle name="HeaderTopStyleAlignRight" xfId="12" xr:uid="{00000000-0005-0000-0000-000018000000}"/>
    <cellStyle name="IsSelectedStyle" xfId="28" xr:uid="{00000000-0005-0000-0000-000019000000}"/>
    <cellStyle name="MainTitle" xfId="8" xr:uid="{00000000-0005-0000-0000-00001A000000}"/>
    <cellStyle name="Moneda" xfId="42" builtinId="4"/>
    <cellStyle name="Moneda [0]" xfId="41" builtinId="7"/>
    <cellStyle name="Moneda [0] 2" xfId="37" xr:uid="{00000000-0005-0000-0000-000056000000}"/>
    <cellStyle name="Moneda 2" xfId="2" xr:uid="{00000000-0005-0000-0000-000000000000}"/>
    <cellStyle name="Moneda 2 2" xfId="36" xr:uid="{00000000-0005-0000-0000-00001B000000}"/>
    <cellStyle name="Moneda 3" xfId="40" xr:uid="{00000000-0005-0000-0000-000055000000}"/>
    <cellStyle name="Normal" xfId="0" builtinId="0"/>
    <cellStyle name="Normal 2" xfId="1" xr:uid="{00000000-0005-0000-0000-000002000000}"/>
    <cellStyle name="Normal 3" xfId="33" xr:uid="{00000000-0005-0000-0000-00001E000000}"/>
    <cellStyle name="Normal 4" xfId="34" xr:uid="{00000000-0005-0000-0000-00001F000000}"/>
    <cellStyle name="Normal 5" xfId="35" xr:uid="{00000000-0005-0000-0000-000020000000}"/>
    <cellStyle name="Numeric" xfId="21" xr:uid="{00000000-0005-0000-0000-000021000000}"/>
    <cellStyle name="NumericWithBorder" xfId="25" xr:uid="{00000000-0005-0000-0000-000022000000}"/>
    <cellStyle name="Percent" xfId="3" xr:uid="{00000000-0005-0000-0000-000023000000}"/>
    <cellStyle name="Porcentaje" xfId="4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90F25-7CF4-4EBA-862B-290773AF23C0}">
  <dimension ref="A1:I131"/>
  <sheetViews>
    <sheetView showGridLines="0" tabSelected="1" topLeftCell="A112" zoomScaleNormal="100" workbookViewId="0">
      <selection activeCell="H124" sqref="H124"/>
    </sheetView>
  </sheetViews>
  <sheetFormatPr baseColWidth="10" defaultRowHeight="16.5" x14ac:dyDescent="0.3"/>
  <cols>
    <col min="1" max="1" width="6" style="2" customWidth="1"/>
    <col min="2" max="2" width="18.7109375" style="2" customWidth="1"/>
    <col min="3" max="3" width="89.85546875" style="1" customWidth="1"/>
    <col min="4" max="4" width="25.5703125" style="2" customWidth="1"/>
    <col min="5" max="5" width="14.7109375" style="1" customWidth="1"/>
    <col min="6" max="6" width="20.140625" style="1" customWidth="1"/>
    <col min="7" max="7" width="29.85546875" style="1" customWidth="1"/>
    <col min="8" max="8" width="61.28515625" style="1" customWidth="1"/>
    <col min="9" max="9" width="20.140625" style="1" customWidth="1"/>
    <col min="10" max="16384" width="11.42578125" style="1"/>
  </cols>
  <sheetData>
    <row r="1" spans="1:8" ht="24" thickBot="1" x14ac:dyDescent="0.35">
      <c r="A1" s="95" t="s">
        <v>228</v>
      </c>
      <c r="B1" s="96"/>
      <c r="C1" s="96"/>
      <c r="D1" s="96"/>
      <c r="E1" s="96"/>
      <c r="F1" s="96"/>
      <c r="G1" s="97"/>
    </row>
    <row r="2" spans="1:8" x14ac:dyDescent="0.3">
      <c r="A2" s="98" t="s">
        <v>65</v>
      </c>
      <c r="B2" s="99"/>
      <c r="C2" s="99"/>
      <c r="D2" s="99"/>
      <c r="E2" s="99"/>
      <c r="F2" s="99"/>
      <c r="G2" s="100"/>
    </row>
    <row r="3" spans="1:8" ht="17.25" thickBot="1" x14ac:dyDescent="0.35">
      <c r="A3" s="101"/>
      <c r="B3" s="102"/>
      <c r="C3" s="102"/>
      <c r="D3" s="102"/>
      <c r="E3" s="102"/>
      <c r="F3" s="102"/>
      <c r="G3" s="103"/>
    </row>
    <row r="4" spans="1:8" ht="17.25" thickBot="1" x14ac:dyDescent="0.35"/>
    <row r="5" spans="1:8" ht="17.25" thickBot="1" x14ac:dyDescent="0.35">
      <c r="A5" s="110" t="s">
        <v>56</v>
      </c>
      <c r="B5" s="111"/>
      <c r="C5" s="111"/>
      <c r="D5" s="111"/>
      <c r="E5" s="111"/>
      <c r="F5" s="111"/>
      <c r="G5" s="112"/>
    </row>
    <row r="6" spans="1:8" x14ac:dyDescent="0.3">
      <c r="A6" s="113" t="s">
        <v>32</v>
      </c>
      <c r="B6" s="113" t="s">
        <v>52</v>
      </c>
      <c r="C6" s="115" t="s">
        <v>19</v>
      </c>
      <c r="D6" s="113" t="s">
        <v>18</v>
      </c>
      <c r="E6" s="113" t="s">
        <v>20</v>
      </c>
      <c r="F6" s="117" t="s">
        <v>59</v>
      </c>
      <c r="G6" s="21" t="s">
        <v>33</v>
      </c>
    </row>
    <row r="7" spans="1:8" ht="74.25" customHeight="1" thickBot="1" x14ac:dyDescent="0.35">
      <c r="A7" s="114"/>
      <c r="B7" s="114"/>
      <c r="C7" s="116"/>
      <c r="D7" s="114"/>
      <c r="E7" s="114"/>
      <c r="F7" s="118"/>
      <c r="G7" s="22" t="s">
        <v>60</v>
      </c>
    </row>
    <row r="8" spans="1:8" ht="26.25" thickBot="1" x14ac:dyDescent="0.35">
      <c r="A8" s="23">
        <v>1</v>
      </c>
      <c r="B8" s="24" t="s">
        <v>66</v>
      </c>
      <c r="C8" s="25" t="s">
        <v>12</v>
      </c>
      <c r="D8" s="24" t="s">
        <v>13</v>
      </c>
      <c r="E8" s="24">
        <v>4</v>
      </c>
      <c r="F8" s="3"/>
      <c r="G8" s="52">
        <f>+F8*E8*12</f>
        <v>0</v>
      </c>
    </row>
    <row r="9" spans="1:8" ht="18.75" thickBot="1" x14ac:dyDescent="0.35">
      <c r="A9" s="119" t="s">
        <v>53</v>
      </c>
      <c r="B9" s="120"/>
      <c r="C9" s="120"/>
      <c r="D9" s="120"/>
      <c r="E9" s="120"/>
      <c r="F9" s="121"/>
      <c r="G9" s="10">
        <f>+ROUND(G8,0)</f>
        <v>0</v>
      </c>
    </row>
    <row r="10" spans="1:8" ht="65.25" customHeight="1" thickBot="1" x14ac:dyDescent="0.35">
      <c r="A10" s="91" t="s">
        <v>67</v>
      </c>
      <c r="B10" s="92"/>
      <c r="C10" s="92"/>
      <c r="D10" s="92"/>
      <c r="E10" s="92"/>
      <c r="F10" s="92"/>
      <c r="G10" s="93"/>
    </row>
    <row r="11" spans="1:8" x14ac:dyDescent="0.3">
      <c r="A11" s="104" t="s">
        <v>57</v>
      </c>
      <c r="B11" s="104"/>
      <c r="C11" s="104"/>
      <c r="D11" s="104"/>
      <c r="E11" s="104"/>
      <c r="F11" s="104"/>
      <c r="G11" s="104"/>
    </row>
    <row r="12" spans="1:8" x14ac:dyDescent="0.3">
      <c r="A12" s="122" t="s">
        <v>32</v>
      </c>
      <c r="B12" s="122" t="s">
        <v>69</v>
      </c>
      <c r="C12" s="122" t="s">
        <v>19</v>
      </c>
      <c r="D12" s="122" t="s">
        <v>18</v>
      </c>
      <c r="E12" s="122" t="s">
        <v>20</v>
      </c>
      <c r="F12" s="89" t="s">
        <v>59</v>
      </c>
      <c r="G12" s="26" t="s">
        <v>33</v>
      </c>
    </row>
    <row r="13" spans="1:8" ht="38.25" customHeight="1" x14ac:dyDescent="0.3">
      <c r="A13" s="123"/>
      <c r="B13" s="123"/>
      <c r="C13" s="123"/>
      <c r="D13" s="123"/>
      <c r="E13" s="123"/>
      <c r="F13" s="90"/>
      <c r="G13" s="26" t="s">
        <v>61</v>
      </c>
    </row>
    <row r="14" spans="1:8" ht="38.25" x14ac:dyDescent="0.3">
      <c r="A14" s="27">
        <v>2</v>
      </c>
      <c r="B14" s="28" t="s">
        <v>68</v>
      </c>
      <c r="C14" s="29" t="s">
        <v>70</v>
      </c>
      <c r="D14" s="28" t="s">
        <v>71</v>
      </c>
      <c r="E14" s="28">
        <v>1</v>
      </c>
      <c r="F14" s="4"/>
      <c r="G14" s="43">
        <f>E14*F14*12</f>
        <v>0</v>
      </c>
      <c r="H14" s="5"/>
    </row>
    <row r="15" spans="1:8" ht="37.5" customHeight="1" x14ac:dyDescent="0.3">
      <c r="A15" s="27">
        <v>3</v>
      </c>
      <c r="B15" s="28" t="s">
        <v>72</v>
      </c>
      <c r="C15" s="30" t="s">
        <v>73</v>
      </c>
      <c r="D15" s="31" t="s">
        <v>74</v>
      </c>
      <c r="E15" s="28">
        <v>4</v>
      </c>
      <c r="F15" s="6"/>
      <c r="G15" s="42">
        <f>E15*F15*12</f>
        <v>0</v>
      </c>
    </row>
    <row r="16" spans="1:8" ht="107.25" customHeight="1" x14ac:dyDescent="0.3">
      <c r="A16" s="28">
        <v>4</v>
      </c>
      <c r="B16" s="28" t="s">
        <v>63</v>
      </c>
      <c r="C16" s="32" t="s">
        <v>75</v>
      </c>
      <c r="D16" s="28" t="s">
        <v>76</v>
      </c>
      <c r="E16" s="28">
        <v>3</v>
      </c>
      <c r="F16" s="4"/>
      <c r="G16" s="43">
        <f t="shared" ref="G16" si="0">E16*F16*12</f>
        <v>0</v>
      </c>
    </row>
    <row r="17" spans="1:7" ht="51" customHeight="1" x14ac:dyDescent="0.3">
      <c r="A17" s="28">
        <v>5</v>
      </c>
      <c r="B17" s="28" t="s">
        <v>77</v>
      </c>
      <c r="C17" s="29" t="s">
        <v>78</v>
      </c>
      <c r="D17" s="28" t="s">
        <v>79</v>
      </c>
      <c r="E17" s="28">
        <v>4</v>
      </c>
      <c r="F17" s="4"/>
      <c r="G17" s="43">
        <f>+E17*F17*12</f>
        <v>0</v>
      </c>
    </row>
    <row r="18" spans="1:7" ht="108.75" customHeight="1" x14ac:dyDescent="0.3">
      <c r="A18" s="28">
        <v>6</v>
      </c>
      <c r="B18" s="28" t="s">
        <v>80</v>
      </c>
      <c r="C18" s="32" t="s">
        <v>81</v>
      </c>
      <c r="D18" s="33" t="s">
        <v>82</v>
      </c>
      <c r="E18" s="28">
        <v>3</v>
      </c>
      <c r="F18" s="4"/>
      <c r="G18" s="43">
        <f>+E18*F18</f>
        <v>0</v>
      </c>
    </row>
    <row r="19" spans="1:7" ht="80.25" customHeight="1" x14ac:dyDescent="0.3">
      <c r="A19" s="28">
        <v>7</v>
      </c>
      <c r="B19" s="28" t="s">
        <v>36</v>
      </c>
      <c r="C19" s="29" t="s">
        <v>83</v>
      </c>
      <c r="D19" s="28" t="s">
        <v>1</v>
      </c>
      <c r="E19" s="28">
        <v>7</v>
      </c>
      <c r="F19" s="6"/>
      <c r="G19" s="42">
        <f t="shared" ref="G19:G25" si="1">+E19*F19*12</f>
        <v>0</v>
      </c>
    </row>
    <row r="20" spans="1:7" ht="106.5" customHeight="1" x14ac:dyDescent="0.3">
      <c r="A20" s="28">
        <v>8</v>
      </c>
      <c r="B20" s="28" t="s">
        <v>37</v>
      </c>
      <c r="C20" s="34" t="s">
        <v>206</v>
      </c>
      <c r="D20" s="28" t="s">
        <v>207</v>
      </c>
      <c r="E20" s="28">
        <v>3</v>
      </c>
      <c r="F20" s="4"/>
      <c r="G20" s="43">
        <f t="shared" si="1"/>
        <v>0</v>
      </c>
    </row>
    <row r="21" spans="1:7" ht="98.25" customHeight="1" x14ac:dyDescent="0.3">
      <c r="A21" s="28">
        <v>9</v>
      </c>
      <c r="B21" s="28" t="s">
        <v>84</v>
      </c>
      <c r="C21" s="34" t="s">
        <v>93</v>
      </c>
      <c r="D21" s="28" t="s">
        <v>2</v>
      </c>
      <c r="E21" s="28">
        <v>2</v>
      </c>
      <c r="F21" s="4"/>
      <c r="G21" s="43">
        <f t="shared" si="1"/>
        <v>0</v>
      </c>
    </row>
    <row r="22" spans="1:7" ht="86.25" customHeight="1" x14ac:dyDescent="0.3">
      <c r="A22" s="28">
        <v>10</v>
      </c>
      <c r="B22" s="28" t="s">
        <v>85</v>
      </c>
      <c r="C22" s="32" t="s">
        <v>88</v>
      </c>
      <c r="D22" s="28" t="s">
        <v>2</v>
      </c>
      <c r="E22" s="28">
        <v>10</v>
      </c>
      <c r="F22" s="4"/>
      <c r="G22" s="43">
        <f t="shared" si="1"/>
        <v>0</v>
      </c>
    </row>
    <row r="23" spans="1:7" ht="93" customHeight="1" x14ac:dyDescent="0.3">
      <c r="A23" s="28">
        <v>11</v>
      </c>
      <c r="B23" s="28" t="s">
        <v>86</v>
      </c>
      <c r="C23" s="30" t="s">
        <v>89</v>
      </c>
      <c r="D23" s="28" t="s">
        <v>2</v>
      </c>
      <c r="E23" s="28">
        <v>10</v>
      </c>
      <c r="F23" s="6"/>
      <c r="G23" s="42">
        <f t="shared" si="1"/>
        <v>0</v>
      </c>
    </row>
    <row r="24" spans="1:7" ht="89.25" customHeight="1" x14ac:dyDescent="0.3">
      <c r="A24" s="28">
        <v>12</v>
      </c>
      <c r="B24" s="31" t="s">
        <v>87</v>
      </c>
      <c r="C24" s="30" t="s">
        <v>90</v>
      </c>
      <c r="D24" s="28" t="s">
        <v>2</v>
      </c>
      <c r="E24" s="28">
        <v>7</v>
      </c>
      <c r="F24" s="6"/>
      <c r="G24" s="42">
        <f t="shared" si="1"/>
        <v>0</v>
      </c>
    </row>
    <row r="25" spans="1:7" ht="96.75" customHeight="1" x14ac:dyDescent="0.3">
      <c r="A25" s="28">
        <v>13</v>
      </c>
      <c r="B25" s="28" t="s">
        <v>91</v>
      </c>
      <c r="C25" s="32" t="s">
        <v>92</v>
      </c>
      <c r="D25" s="28" t="s">
        <v>2</v>
      </c>
      <c r="E25" s="28">
        <v>7</v>
      </c>
      <c r="F25" s="4"/>
      <c r="G25" s="43">
        <f t="shared" si="1"/>
        <v>0</v>
      </c>
    </row>
    <row r="26" spans="1:7" ht="103.5" customHeight="1" x14ac:dyDescent="0.3">
      <c r="A26" s="28">
        <v>14</v>
      </c>
      <c r="B26" s="28" t="s">
        <v>3</v>
      </c>
      <c r="C26" s="34" t="s">
        <v>94</v>
      </c>
      <c r="D26" s="33" t="s">
        <v>95</v>
      </c>
      <c r="E26" s="28">
        <v>2</v>
      </c>
      <c r="F26" s="4"/>
      <c r="G26" s="43">
        <f>+E26*F26</f>
        <v>0</v>
      </c>
    </row>
    <row r="27" spans="1:7" ht="73.5" customHeight="1" x14ac:dyDescent="0.3">
      <c r="A27" s="28">
        <v>15</v>
      </c>
      <c r="B27" s="28" t="s">
        <v>96</v>
      </c>
      <c r="C27" s="34" t="s">
        <v>97</v>
      </c>
      <c r="D27" s="28" t="s">
        <v>98</v>
      </c>
      <c r="E27" s="28">
        <v>1</v>
      </c>
      <c r="F27" s="4"/>
      <c r="G27" s="43">
        <f>+E27*F27*12</f>
        <v>0</v>
      </c>
    </row>
    <row r="28" spans="1:7" ht="73.5" customHeight="1" x14ac:dyDescent="0.3">
      <c r="A28" s="28">
        <v>16</v>
      </c>
      <c r="B28" s="28" t="s">
        <v>99</v>
      </c>
      <c r="C28" s="34" t="s">
        <v>100</v>
      </c>
      <c r="D28" s="33" t="s">
        <v>101</v>
      </c>
      <c r="E28" s="28">
        <v>1</v>
      </c>
      <c r="F28" s="4"/>
      <c r="G28" s="43">
        <f>+E28*F28</f>
        <v>0</v>
      </c>
    </row>
    <row r="29" spans="1:7" ht="147" customHeight="1" x14ac:dyDescent="0.3">
      <c r="A29" s="28">
        <v>17</v>
      </c>
      <c r="B29" s="28" t="s">
        <v>38</v>
      </c>
      <c r="C29" s="34" t="s">
        <v>102</v>
      </c>
      <c r="D29" s="28" t="s">
        <v>98</v>
      </c>
      <c r="E29" s="28">
        <v>3</v>
      </c>
      <c r="F29" s="4"/>
      <c r="G29" s="43">
        <f>+E29*F29*12</f>
        <v>0</v>
      </c>
    </row>
    <row r="30" spans="1:7" ht="117" customHeight="1" x14ac:dyDescent="0.3">
      <c r="A30" s="28">
        <v>18</v>
      </c>
      <c r="B30" s="28" t="s">
        <v>22</v>
      </c>
      <c r="C30" s="34" t="s">
        <v>103</v>
      </c>
      <c r="D30" s="35" t="s">
        <v>95</v>
      </c>
      <c r="E30" s="28">
        <v>2</v>
      </c>
      <c r="F30" s="4"/>
      <c r="G30" s="43">
        <f>+E30*F30</f>
        <v>0</v>
      </c>
    </row>
    <row r="31" spans="1:7" ht="105.75" customHeight="1" x14ac:dyDescent="0.3">
      <c r="A31" s="28">
        <v>19</v>
      </c>
      <c r="B31" s="28" t="s">
        <v>5</v>
      </c>
      <c r="C31" s="34" t="s">
        <v>104</v>
      </c>
      <c r="D31" s="28" t="s">
        <v>205</v>
      </c>
      <c r="E31" s="28">
        <v>3</v>
      </c>
      <c r="F31" s="4"/>
      <c r="G31" s="43">
        <f t="shared" ref="G31:G47" si="2">+E31*F31*12</f>
        <v>0</v>
      </c>
    </row>
    <row r="32" spans="1:7" ht="38.25" x14ac:dyDescent="0.3">
      <c r="A32" s="28">
        <v>20</v>
      </c>
      <c r="B32" s="28" t="s">
        <v>105</v>
      </c>
      <c r="C32" s="34" t="s">
        <v>106</v>
      </c>
      <c r="D32" s="28" t="s">
        <v>0</v>
      </c>
      <c r="E32" s="28">
        <v>4</v>
      </c>
      <c r="F32" s="4"/>
      <c r="G32" s="43">
        <f t="shared" si="2"/>
        <v>0</v>
      </c>
    </row>
    <row r="33" spans="1:9" ht="71.25" customHeight="1" x14ac:dyDescent="0.3">
      <c r="A33" s="28">
        <v>21</v>
      </c>
      <c r="B33" s="28" t="s">
        <v>107</v>
      </c>
      <c r="C33" s="29" t="s">
        <v>108</v>
      </c>
      <c r="D33" s="28" t="s">
        <v>0</v>
      </c>
      <c r="E33" s="28">
        <v>4</v>
      </c>
      <c r="F33" s="4"/>
      <c r="G33" s="43">
        <f t="shared" si="2"/>
        <v>0</v>
      </c>
    </row>
    <row r="34" spans="1:9" ht="67.5" customHeight="1" x14ac:dyDescent="0.3">
      <c r="A34" s="28">
        <v>22</v>
      </c>
      <c r="B34" s="28" t="s">
        <v>28</v>
      </c>
      <c r="C34" s="29" t="s">
        <v>109</v>
      </c>
      <c r="D34" s="28" t="s">
        <v>1</v>
      </c>
      <c r="E34" s="28">
        <v>6</v>
      </c>
      <c r="F34" s="4"/>
      <c r="G34" s="43">
        <f t="shared" si="2"/>
        <v>0</v>
      </c>
    </row>
    <row r="35" spans="1:9" ht="83.25" customHeight="1" x14ac:dyDescent="0.3">
      <c r="A35" s="28">
        <v>23</v>
      </c>
      <c r="B35" s="28" t="s">
        <v>110</v>
      </c>
      <c r="C35" s="29" t="s">
        <v>208</v>
      </c>
      <c r="D35" s="28" t="s">
        <v>0</v>
      </c>
      <c r="E35" s="28">
        <v>6</v>
      </c>
      <c r="F35" s="4"/>
      <c r="G35" s="43">
        <f t="shared" si="2"/>
        <v>0</v>
      </c>
    </row>
    <row r="36" spans="1:9" ht="98.25" customHeight="1" x14ac:dyDescent="0.3">
      <c r="A36" s="28">
        <v>24</v>
      </c>
      <c r="B36" s="28" t="s">
        <v>111</v>
      </c>
      <c r="C36" s="34" t="s">
        <v>112</v>
      </c>
      <c r="D36" s="28" t="s">
        <v>113</v>
      </c>
      <c r="E36" s="28">
        <v>5</v>
      </c>
      <c r="F36" s="4"/>
      <c r="G36" s="43">
        <f t="shared" si="2"/>
        <v>0</v>
      </c>
    </row>
    <row r="37" spans="1:9" ht="111" customHeight="1" x14ac:dyDescent="0.3">
      <c r="A37" s="28">
        <v>25</v>
      </c>
      <c r="B37" s="28" t="s">
        <v>6</v>
      </c>
      <c r="C37" s="29" t="s">
        <v>114</v>
      </c>
      <c r="D37" s="28" t="s">
        <v>7</v>
      </c>
      <c r="E37" s="28">
        <v>5</v>
      </c>
      <c r="F37" s="4"/>
      <c r="G37" s="43">
        <f t="shared" si="2"/>
        <v>0</v>
      </c>
    </row>
    <row r="38" spans="1:9" ht="101.25" customHeight="1" x14ac:dyDescent="0.3">
      <c r="A38" s="28">
        <v>26</v>
      </c>
      <c r="B38" s="28" t="s">
        <v>8</v>
      </c>
      <c r="C38" s="29" t="s">
        <v>115</v>
      </c>
      <c r="D38" s="28" t="s">
        <v>7</v>
      </c>
      <c r="E38" s="28">
        <v>5</v>
      </c>
      <c r="F38" s="4"/>
      <c r="G38" s="43">
        <f t="shared" si="2"/>
        <v>0</v>
      </c>
    </row>
    <row r="39" spans="1:9" ht="68.25" customHeight="1" x14ac:dyDescent="0.3">
      <c r="A39" s="28">
        <v>27</v>
      </c>
      <c r="B39" s="28" t="s">
        <v>116</v>
      </c>
      <c r="C39" s="29" t="s">
        <v>117</v>
      </c>
      <c r="D39" s="28" t="s">
        <v>118</v>
      </c>
      <c r="E39" s="28">
        <v>2</v>
      </c>
      <c r="F39" s="4"/>
      <c r="G39" s="43">
        <f t="shared" si="2"/>
        <v>0</v>
      </c>
    </row>
    <row r="40" spans="1:9" ht="126.75" customHeight="1" x14ac:dyDescent="0.3">
      <c r="A40" s="28">
        <v>28</v>
      </c>
      <c r="B40" s="28" t="s">
        <v>39</v>
      </c>
      <c r="C40" s="29" t="s">
        <v>119</v>
      </c>
      <c r="D40" s="28" t="s">
        <v>74</v>
      </c>
      <c r="E40" s="28">
        <v>3</v>
      </c>
      <c r="F40" s="4"/>
      <c r="G40" s="43">
        <f t="shared" si="2"/>
        <v>0</v>
      </c>
    </row>
    <row r="41" spans="1:9" s="7" customFormat="1" ht="146.25" customHeight="1" x14ac:dyDescent="0.3">
      <c r="A41" s="28">
        <v>29</v>
      </c>
      <c r="B41" s="28" t="s">
        <v>120</v>
      </c>
      <c r="C41" s="34" t="s">
        <v>121</v>
      </c>
      <c r="D41" s="28" t="s">
        <v>122</v>
      </c>
      <c r="E41" s="28">
        <v>3</v>
      </c>
      <c r="F41" s="4"/>
      <c r="G41" s="43">
        <f t="shared" si="2"/>
        <v>0</v>
      </c>
      <c r="H41" s="1"/>
      <c r="I41" s="1"/>
    </row>
    <row r="42" spans="1:9" ht="143.25" customHeight="1" x14ac:dyDescent="0.3">
      <c r="A42" s="28">
        <v>30</v>
      </c>
      <c r="B42" s="28" t="s">
        <v>40</v>
      </c>
      <c r="C42" s="29" t="s">
        <v>123</v>
      </c>
      <c r="D42" s="28" t="s">
        <v>124</v>
      </c>
      <c r="E42" s="28">
        <v>3</v>
      </c>
      <c r="F42" s="4"/>
      <c r="G42" s="43">
        <f t="shared" si="2"/>
        <v>0</v>
      </c>
    </row>
    <row r="43" spans="1:9" ht="73.5" customHeight="1" x14ac:dyDescent="0.3">
      <c r="A43" s="28">
        <v>31</v>
      </c>
      <c r="B43" s="28" t="s">
        <v>29</v>
      </c>
      <c r="C43" s="29" t="s">
        <v>125</v>
      </c>
      <c r="D43" s="28" t="s">
        <v>1</v>
      </c>
      <c r="E43" s="28">
        <v>6</v>
      </c>
      <c r="F43" s="4"/>
      <c r="G43" s="43">
        <f t="shared" si="2"/>
        <v>0</v>
      </c>
    </row>
    <row r="44" spans="1:9" ht="141" customHeight="1" x14ac:dyDescent="0.3">
      <c r="A44" s="28">
        <v>32</v>
      </c>
      <c r="B44" s="28" t="s">
        <v>11</v>
      </c>
      <c r="C44" s="29" t="s">
        <v>126</v>
      </c>
      <c r="D44" s="28" t="s">
        <v>74</v>
      </c>
      <c r="E44" s="28">
        <v>3</v>
      </c>
      <c r="F44" s="6"/>
      <c r="G44" s="42">
        <f t="shared" si="2"/>
        <v>0</v>
      </c>
    </row>
    <row r="45" spans="1:9" ht="108" customHeight="1" x14ac:dyDescent="0.3">
      <c r="A45" s="28">
        <v>33</v>
      </c>
      <c r="B45" s="28" t="s">
        <v>23</v>
      </c>
      <c r="C45" s="29" t="s">
        <v>127</v>
      </c>
      <c r="D45" s="28" t="s">
        <v>128</v>
      </c>
      <c r="E45" s="28">
        <v>3</v>
      </c>
      <c r="F45" s="4"/>
      <c r="G45" s="43">
        <f t="shared" si="2"/>
        <v>0</v>
      </c>
    </row>
    <row r="46" spans="1:9" ht="109.5" customHeight="1" x14ac:dyDescent="0.3">
      <c r="A46" s="28">
        <v>34</v>
      </c>
      <c r="B46" s="28" t="s">
        <v>41</v>
      </c>
      <c r="C46" s="29" t="s">
        <v>131</v>
      </c>
      <c r="D46" s="28" t="s">
        <v>135</v>
      </c>
      <c r="E46" s="28">
        <v>3</v>
      </c>
      <c r="F46" s="4"/>
      <c r="G46" s="43">
        <f t="shared" si="2"/>
        <v>0</v>
      </c>
    </row>
    <row r="47" spans="1:9" ht="119.25" customHeight="1" x14ac:dyDescent="0.3">
      <c r="A47" s="28">
        <v>35</v>
      </c>
      <c r="B47" s="28" t="s">
        <v>129</v>
      </c>
      <c r="C47" s="29" t="s">
        <v>130</v>
      </c>
      <c r="D47" s="28" t="s">
        <v>132</v>
      </c>
      <c r="E47" s="28">
        <v>1</v>
      </c>
      <c r="F47" s="4"/>
      <c r="G47" s="43">
        <f t="shared" si="2"/>
        <v>0</v>
      </c>
    </row>
    <row r="48" spans="1:9" ht="78.75" customHeight="1" x14ac:dyDescent="0.3">
      <c r="A48" s="28">
        <v>36</v>
      </c>
      <c r="B48" s="28" t="s">
        <v>133</v>
      </c>
      <c r="C48" s="34" t="s">
        <v>134</v>
      </c>
      <c r="D48" s="33" t="s">
        <v>82</v>
      </c>
      <c r="E48" s="28">
        <v>1</v>
      </c>
      <c r="F48" s="4"/>
      <c r="G48" s="43">
        <f>+E48*F48</f>
        <v>0</v>
      </c>
    </row>
    <row r="49" spans="1:7" ht="121.5" customHeight="1" x14ac:dyDescent="0.3">
      <c r="A49" s="28">
        <v>37</v>
      </c>
      <c r="B49" s="28" t="s">
        <v>42</v>
      </c>
      <c r="C49" s="29" t="s">
        <v>136</v>
      </c>
      <c r="D49" s="28" t="s">
        <v>137</v>
      </c>
      <c r="E49" s="28">
        <v>8</v>
      </c>
      <c r="F49" s="4"/>
      <c r="G49" s="43">
        <f>+E49*F49*12</f>
        <v>0</v>
      </c>
    </row>
    <row r="50" spans="1:7" ht="81" customHeight="1" x14ac:dyDescent="0.3">
      <c r="A50" s="28">
        <v>38</v>
      </c>
      <c r="B50" s="28" t="s">
        <v>14</v>
      </c>
      <c r="C50" s="30" t="s">
        <v>138</v>
      </c>
      <c r="D50" s="28" t="s">
        <v>15</v>
      </c>
      <c r="E50" s="28">
        <v>10</v>
      </c>
      <c r="F50" s="6"/>
      <c r="G50" s="42">
        <f>+E50*F50*12</f>
        <v>0</v>
      </c>
    </row>
    <row r="51" spans="1:7" ht="67.5" customHeight="1" x14ac:dyDescent="0.3">
      <c r="A51" s="28">
        <v>39</v>
      </c>
      <c r="B51" s="28" t="s">
        <v>139</v>
      </c>
      <c r="C51" s="34" t="s">
        <v>140</v>
      </c>
      <c r="D51" s="28" t="s">
        <v>15</v>
      </c>
      <c r="E51" s="28">
        <v>10</v>
      </c>
      <c r="F51" s="4"/>
      <c r="G51" s="43">
        <f>+E51*F51*12</f>
        <v>0</v>
      </c>
    </row>
    <row r="52" spans="1:7" ht="78.75" customHeight="1" x14ac:dyDescent="0.3">
      <c r="A52" s="28">
        <v>40</v>
      </c>
      <c r="B52" s="28" t="s">
        <v>30</v>
      </c>
      <c r="C52" s="29" t="s">
        <v>141</v>
      </c>
      <c r="D52" s="33" t="s">
        <v>82</v>
      </c>
      <c r="E52" s="28">
        <v>4</v>
      </c>
      <c r="F52" s="4"/>
      <c r="G52" s="43">
        <f>+E52*F52</f>
        <v>0</v>
      </c>
    </row>
    <row r="53" spans="1:7" ht="96" customHeight="1" x14ac:dyDescent="0.3">
      <c r="A53" s="28">
        <v>41</v>
      </c>
      <c r="B53" s="28" t="s">
        <v>142</v>
      </c>
      <c r="C53" s="29" t="s">
        <v>227</v>
      </c>
      <c r="D53" s="28" t="s">
        <v>143</v>
      </c>
      <c r="E53" s="28">
        <v>3</v>
      </c>
      <c r="F53" s="4"/>
      <c r="G53" s="43">
        <f t="shared" ref="G53:G65" si="3">+E53*F53*12</f>
        <v>0</v>
      </c>
    </row>
    <row r="54" spans="1:7" ht="97.5" customHeight="1" x14ac:dyDescent="0.3">
      <c r="A54" s="28">
        <v>42</v>
      </c>
      <c r="B54" s="28" t="s">
        <v>43</v>
      </c>
      <c r="C54" s="29" t="s">
        <v>144</v>
      </c>
      <c r="D54" s="28" t="s">
        <v>1</v>
      </c>
      <c r="E54" s="28">
        <v>10</v>
      </c>
      <c r="F54" s="4"/>
      <c r="G54" s="43">
        <f t="shared" si="3"/>
        <v>0</v>
      </c>
    </row>
    <row r="55" spans="1:7" ht="111.75" customHeight="1" x14ac:dyDescent="0.3">
      <c r="A55" s="28">
        <v>43</v>
      </c>
      <c r="B55" s="28" t="s">
        <v>145</v>
      </c>
      <c r="C55" s="29" t="s">
        <v>146</v>
      </c>
      <c r="D55" s="28" t="s">
        <v>1</v>
      </c>
      <c r="E55" s="28">
        <v>20</v>
      </c>
      <c r="F55" s="4"/>
      <c r="G55" s="43">
        <f t="shared" si="3"/>
        <v>0</v>
      </c>
    </row>
    <row r="56" spans="1:7" ht="76.5" customHeight="1" x14ac:dyDescent="0.3">
      <c r="A56" s="28">
        <v>44</v>
      </c>
      <c r="B56" s="28" t="s">
        <v>31</v>
      </c>
      <c r="C56" s="29" t="s">
        <v>147</v>
      </c>
      <c r="D56" s="28" t="s">
        <v>0</v>
      </c>
      <c r="E56" s="28">
        <v>4</v>
      </c>
      <c r="F56" s="4"/>
      <c r="G56" s="43">
        <f t="shared" si="3"/>
        <v>0</v>
      </c>
    </row>
    <row r="57" spans="1:7" ht="81" customHeight="1" x14ac:dyDescent="0.3">
      <c r="A57" s="28">
        <v>45</v>
      </c>
      <c r="B57" s="28" t="s">
        <v>148</v>
      </c>
      <c r="C57" s="29" t="s">
        <v>149</v>
      </c>
      <c r="D57" s="28" t="s">
        <v>150</v>
      </c>
      <c r="E57" s="28">
        <v>2</v>
      </c>
      <c r="F57" s="4"/>
      <c r="G57" s="43">
        <f t="shared" si="3"/>
        <v>0</v>
      </c>
    </row>
    <row r="58" spans="1:7" ht="76.5" customHeight="1" x14ac:dyDescent="0.3">
      <c r="A58" s="28">
        <v>46</v>
      </c>
      <c r="B58" s="28" t="s">
        <v>151</v>
      </c>
      <c r="C58" s="29" t="s">
        <v>152</v>
      </c>
      <c r="D58" s="28" t="s">
        <v>153</v>
      </c>
      <c r="E58" s="28">
        <v>15</v>
      </c>
      <c r="F58" s="4"/>
      <c r="G58" s="43">
        <f t="shared" si="3"/>
        <v>0</v>
      </c>
    </row>
    <row r="59" spans="1:7" ht="69" customHeight="1" x14ac:dyDescent="0.3">
      <c r="A59" s="28">
        <v>47</v>
      </c>
      <c r="B59" s="28" t="s">
        <v>27</v>
      </c>
      <c r="C59" s="29" t="s">
        <v>154</v>
      </c>
      <c r="D59" s="28" t="s">
        <v>155</v>
      </c>
      <c r="E59" s="28">
        <v>15</v>
      </c>
      <c r="F59" s="4"/>
      <c r="G59" s="43">
        <f t="shared" si="3"/>
        <v>0</v>
      </c>
    </row>
    <row r="60" spans="1:7" ht="126" customHeight="1" x14ac:dyDescent="0.3">
      <c r="A60" s="28">
        <v>48</v>
      </c>
      <c r="B60" s="28" t="s">
        <v>156</v>
      </c>
      <c r="C60" s="29" t="s">
        <v>157</v>
      </c>
      <c r="D60" s="28" t="s">
        <v>158</v>
      </c>
      <c r="E60" s="28">
        <v>15</v>
      </c>
      <c r="F60" s="4"/>
      <c r="G60" s="43">
        <f t="shared" si="3"/>
        <v>0</v>
      </c>
    </row>
    <row r="61" spans="1:7" ht="106.5" customHeight="1" x14ac:dyDescent="0.3">
      <c r="A61" s="28">
        <v>49</v>
      </c>
      <c r="B61" s="28" t="s">
        <v>159</v>
      </c>
      <c r="C61" s="29" t="s">
        <v>160</v>
      </c>
      <c r="D61" s="28" t="s">
        <v>161</v>
      </c>
      <c r="E61" s="28">
        <v>47</v>
      </c>
      <c r="F61" s="4"/>
      <c r="G61" s="43">
        <f t="shared" si="3"/>
        <v>0</v>
      </c>
    </row>
    <row r="62" spans="1:7" ht="39" customHeight="1" x14ac:dyDescent="0.3">
      <c r="A62" s="28">
        <v>50</v>
      </c>
      <c r="B62" s="28" t="s">
        <v>162</v>
      </c>
      <c r="C62" s="29" t="s">
        <v>219</v>
      </c>
      <c r="D62" s="28" t="s">
        <v>163</v>
      </c>
      <c r="E62" s="28">
        <v>50</v>
      </c>
      <c r="F62" s="4"/>
      <c r="G62" s="43">
        <f t="shared" si="3"/>
        <v>0</v>
      </c>
    </row>
    <row r="63" spans="1:7" ht="66" customHeight="1" x14ac:dyDescent="0.3">
      <c r="A63" s="28">
        <v>51</v>
      </c>
      <c r="B63" s="28" t="s">
        <v>4</v>
      </c>
      <c r="C63" s="29" t="s">
        <v>164</v>
      </c>
      <c r="D63" s="28" t="s">
        <v>166</v>
      </c>
      <c r="E63" s="28">
        <v>15</v>
      </c>
      <c r="F63" s="4"/>
      <c r="G63" s="43">
        <f t="shared" si="3"/>
        <v>0</v>
      </c>
    </row>
    <row r="64" spans="1:7" ht="82.5" customHeight="1" x14ac:dyDescent="0.3">
      <c r="A64" s="28">
        <v>52</v>
      </c>
      <c r="B64" s="28" t="s">
        <v>165</v>
      </c>
      <c r="C64" s="34" t="s">
        <v>167</v>
      </c>
      <c r="D64" s="28" t="s">
        <v>168</v>
      </c>
      <c r="E64" s="28">
        <v>4</v>
      </c>
      <c r="F64" s="4"/>
      <c r="G64" s="43">
        <f t="shared" si="3"/>
        <v>0</v>
      </c>
    </row>
    <row r="65" spans="1:7" ht="75" customHeight="1" x14ac:dyDescent="0.3">
      <c r="A65" s="28">
        <v>53</v>
      </c>
      <c r="B65" s="28" t="s">
        <v>9</v>
      </c>
      <c r="C65" s="29" t="s">
        <v>169</v>
      </c>
      <c r="D65" s="28" t="s">
        <v>10</v>
      </c>
      <c r="E65" s="28">
        <v>35</v>
      </c>
      <c r="F65" s="4"/>
      <c r="G65" s="43">
        <f t="shared" si="3"/>
        <v>0</v>
      </c>
    </row>
    <row r="66" spans="1:7" ht="68.25" customHeight="1" x14ac:dyDescent="0.3">
      <c r="A66" s="28">
        <v>54</v>
      </c>
      <c r="B66" s="48" t="s">
        <v>222</v>
      </c>
      <c r="C66" s="49" t="s">
        <v>223</v>
      </c>
      <c r="D66" s="48" t="s">
        <v>224</v>
      </c>
      <c r="E66" s="48">
        <v>10</v>
      </c>
      <c r="F66" s="50"/>
      <c r="G66" s="51">
        <f t="shared" ref="G66:G71" si="4">+E66*F66*12</f>
        <v>0</v>
      </c>
    </row>
    <row r="67" spans="1:7" ht="81" customHeight="1" x14ac:dyDescent="0.3">
      <c r="A67" s="28">
        <v>55</v>
      </c>
      <c r="B67" s="48" t="s">
        <v>220</v>
      </c>
      <c r="C67" s="49" t="s">
        <v>221</v>
      </c>
      <c r="D67" s="48" t="s">
        <v>225</v>
      </c>
      <c r="E67" s="48">
        <v>10</v>
      </c>
      <c r="F67" s="50"/>
      <c r="G67" s="51">
        <f t="shared" si="4"/>
        <v>0</v>
      </c>
    </row>
    <row r="68" spans="1:7" ht="58.5" customHeight="1" x14ac:dyDescent="0.3">
      <c r="A68" s="28">
        <v>56</v>
      </c>
      <c r="B68" s="28" t="s">
        <v>170</v>
      </c>
      <c r="C68" s="29" t="s">
        <v>171</v>
      </c>
      <c r="D68" s="28" t="s">
        <v>172</v>
      </c>
      <c r="E68" s="28">
        <v>6</v>
      </c>
      <c r="F68" s="6"/>
      <c r="G68" s="42">
        <f t="shared" si="4"/>
        <v>0</v>
      </c>
    </row>
    <row r="69" spans="1:7" ht="116.25" customHeight="1" x14ac:dyDescent="0.3">
      <c r="A69" s="28">
        <v>57</v>
      </c>
      <c r="B69" s="28" t="s">
        <v>173</v>
      </c>
      <c r="C69" s="29" t="s">
        <v>174</v>
      </c>
      <c r="D69" s="28" t="s">
        <v>175</v>
      </c>
      <c r="E69" s="28">
        <v>5</v>
      </c>
      <c r="F69" s="6"/>
      <c r="G69" s="42">
        <f t="shared" si="4"/>
        <v>0</v>
      </c>
    </row>
    <row r="70" spans="1:7" ht="149.25" customHeight="1" x14ac:dyDescent="0.3">
      <c r="A70" s="28">
        <v>58</v>
      </c>
      <c r="B70" s="28" t="s">
        <v>16</v>
      </c>
      <c r="C70" s="29" t="s">
        <v>176</v>
      </c>
      <c r="D70" s="28" t="s">
        <v>17</v>
      </c>
      <c r="E70" s="28">
        <v>20</v>
      </c>
      <c r="F70" s="6"/>
      <c r="G70" s="42">
        <f t="shared" si="4"/>
        <v>0</v>
      </c>
    </row>
    <row r="71" spans="1:7" ht="80.25" customHeight="1" x14ac:dyDescent="0.3">
      <c r="A71" s="28">
        <v>59</v>
      </c>
      <c r="B71" s="28" t="s">
        <v>177</v>
      </c>
      <c r="C71" s="29" t="s">
        <v>152</v>
      </c>
      <c r="D71" s="28" t="s">
        <v>10</v>
      </c>
      <c r="E71" s="28">
        <v>15</v>
      </c>
      <c r="F71" s="6"/>
      <c r="G71" s="42">
        <f t="shared" si="4"/>
        <v>0</v>
      </c>
    </row>
    <row r="72" spans="1:7" ht="114" customHeight="1" x14ac:dyDescent="0.3">
      <c r="A72" s="28">
        <v>60</v>
      </c>
      <c r="B72" s="28" t="s">
        <v>21</v>
      </c>
      <c r="C72" s="19" t="s">
        <v>178</v>
      </c>
      <c r="D72" s="33" t="s">
        <v>179</v>
      </c>
      <c r="E72" s="28">
        <v>1</v>
      </c>
      <c r="F72" s="6"/>
      <c r="G72" s="42">
        <f>+E72*F72</f>
        <v>0</v>
      </c>
    </row>
    <row r="73" spans="1:7" ht="72.75" customHeight="1" x14ac:dyDescent="0.3">
      <c r="A73" s="27">
        <v>61</v>
      </c>
      <c r="B73" s="27" t="s">
        <v>180</v>
      </c>
      <c r="C73" s="36" t="s">
        <v>181</v>
      </c>
      <c r="D73" s="27" t="s">
        <v>182</v>
      </c>
      <c r="E73" s="27">
        <v>10</v>
      </c>
      <c r="F73" s="46"/>
      <c r="G73" s="47">
        <f>+E73*F73*12</f>
        <v>0</v>
      </c>
    </row>
    <row r="74" spans="1:7" ht="63.75" customHeight="1" x14ac:dyDescent="0.3">
      <c r="A74" s="27">
        <v>62</v>
      </c>
      <c r="B74" s="27" t="s">
        <v>183</v>
      </c>
      <c r="C74" s="36" t="s">
        <v>184</v>
      </c>
      <c r="D74" s="27" t="s">
        <v>185</v>
      </c>
      <c r="E74" s="27">
        <v>10</v>
      </c>
      <c r="F74" s="46"/>
      <c r="G74" s="47">
        <f>+E74*F74*12</f>
        <v>0</v>
      </c>
    </row>
    <row r="75" spans="1:7" ht="18" x14ac:dyDescent="0.3">
      <c r="A75" s="94" t="s">
        <v>44</v>
      </c>
      <c r="B75" s="94"/>
      <c r="C75" s="94"/>
      <c r="D75" s="94"/>
      <c r="E75" s="94"/>
      <c r="F75" s="94"/>
      <c r="G75" s="11">
        <f>ROUND(SUM(G14:G74),0)</f>
        <v>0</v>
      </c>
    </row>
    <row r="76" spans="1:7" x14ac:dyDescent="0.3">
      <c r="A76" s="109" t="s">
        <v>204</v>
      </c>
      <c r="B76" s="109"/>
      <c r="C76" s="109"/>
      <c r="D76" s="109"/>
      <c r="E76" s="109"/>
      <c r="F76" s="109"/>
      <c r="G76" s="109"/>
    </row>
    <row r="77" spans="1:7" x14ac:dyDescent="0.3">
      <c r="A77" s="94" t="s">
        <v>32</v>
      </c>
      <c r="B77" s="94" t="s">
        <v>45</v>
      </c>
      <c r="C77" s="127" t="s">
        <v>19</v>
      </c>
      <c r="D77" s="94" t="s">
        <v>18</v>
      </c>
      <c r="E77" s="128" t="s">
        <v>62</v>
      </c>
      <c r="F77" s="94" t="s">
        <v>59</v>
      </c>
      <c r="G77" s="26" t="s">
        <v>33</v>
      </c>
    </row>
    <row r="78" spans="1:7" ht="66" customHeight="1" x14ac:dyDescent="0.3">
      <c r="A78" s="94"/>
      <c r="B78" s="94"/>
      <c r="C78" s="127"/>
      <c r="D78" s="94"/>
      <c r="E78" s="128"/>
      <c r="F78" s="94"/>
      <c r="G78" s="26" t="s">
        <v>58</v>
      </c>
    </row>
    <row r="79" spans="1:7" x14ac:dyDescent="0.3">
      <c r="A79" s="59">
        <v>63</v>
      </c>
      <c r="B79" s="59" t="s">
        <v>46</v>
      </c>
      <c r="C79" s="36" t="s">
        <v>34</v>
      </c>
      <c r="D79" s="59" t="s">
        <v>230</v>
      </c>
      <c r="E79" s="59">
        <v>1</v>
      </c>
      <c r="F79" s="87"/>
      <c r="G79" s="124">
        <f>+E79*F79*12</f>
        <v>0</v>
      </c>
    </row>
    <row r="80" spans="1:7" x14ac:dyDescent="0.3">
      <c r="A80" s="59"/>
      <c r="B80" s="59"/>
      <c r="C80" s="36" t="s">
        <v>47</v>
      </c>
      <c r="D80" s="59"/>
      <c r="E80" s="59"/>
      <c r="F80" s="87"/>
      <c r="G80" s="124"/>
    </row>
    <row r="81" spans="1:7" ht="52.5" customHeight="1" x14ac:dyDescent="0.3">
      <c r="A81" s="59"/>
      <c r="B81" s="59"/>
      <c r="C81" s="36" t="s">
        <v>48</v>
      </c>
      <c r="D81" s="59"/>
      <c r="E81" s="59"/>
      <c r="F81" s="87"/>
      <c r="G81" s="124"/>
    </row>
    <row r="82" spans="1:7" x14ac:dyDescent="0.3">
      <c r="A82" s="59">
        <v>64</v>
      </c>
      <c r="B82" s="59" t="s">
        <v>49</v>
      </c>
      <c r="C82" s="88" t="s">
        <v>187</v>
      </c>
      <c r="D82" s="59" t="s">
        <v>230</v>
      </c>
      <c r="E82" s="59">
        <v>3</v>
      </c>
      <c r="F82" s="87"/>
      <c r="G82" s="124">
        <f>+E82*F82*12</f>
        <v>0</v>
      </c>
    </row>
    <row r="83" spans="1:7" x14ac:dyDescent="0.3">
      <c r="A83" s="59"/>
      <c r="B83" s="59"/>
      <c r="C83" s="88"/>
      <c r="D83" s="59"/>
      <c r="E83" s="59"/>
      <c r="F83" s="87"/>
      <c r="G83" s="124"/>
    </row>
    <row r="84" spans="1:7" x14ac:dyDescent="0.3">
      <c r="A84" s="59"/>
      <c r="B84" s="59"/>
      <c r="C84" s="88"/>
      <c r="D84" s="59"/>
      <c r="E84" s="59"/>
      <c r="F84" s="87"/>
      <c r="G84" s="124"/>
    </row>
    <row r="85" spans="1:7" x14ac:dyDescent="0.3">
      <c r="A85" s="59"/>
      <c r="B85" s="59"/>
      <c r="C85" s="88"/>
      <c r="D85" s="59"/>
      <c r="E85" s="59"/>
      <c r="F85" s="87"/>
      <c r="G85" s="124"/>
    </row>
    <row r="86" spans="1:7" x14ac:dyDescent="0.3">
      <c r="A86" s="59"/>
      <c r="B86" s="59"/>
      <c r="C86" s="88"/>
      <c r="D86" s="59"/>
      <c r="E86" s="59"/>
      <c r="F86" s="87"/>
      <c r="G86" s="124"/>
    </row>
    <row r="87" spans="1:7" x14ac:dyDescent="0.3">
      <c r="A87" s="59"/>
      <c r="B87" s="59"/>
      <c r="C87" s="88"/>
      <c r="D87" s="59"/>
      <c r="E87" s="59"/>
      <c r="F87" s="87"/>
      <c r="G87" s="124"/>
    </row>
    <row r="88" spans="1:7" ht="84" customHeight="1" x14ac:dyDescent="0.3">
      <c r="A88" s="59"/>
      <c r="B88" s="59"/>
      <c r="C88" s="88"/>
      <c r="D88" s="59"/>
      <c r="E88" s="59"/>
      <c r="F88" s="87"/>
      <c r="G88" s="124"/>
    </row>
    <row r="89" spans="1:7" ht="102" customHeight="1" x14ac:dyDescent="0.3">
      <c r="A89" s="27">
        <v>65</v>
      </c>
      <c r="B89" s="38" t="s">
        <v>188</v>
      </c>
      <c r="C89" s="37" t="s">
        <v>189</v>
      </c>
      <c r="D89" s="27" t="s">
        <v>230</v>
      </c>
      <c r="E89" s="12">
        <v>3</v>
      </c>
      <c r="F89" s="8"/>
      <c r="G89" s="45">
        <f>+E89*F89*12</f>
        <v>0</v>
      </c>
    </row>
    <row r="90" spans="1:7" x14ac:dyDescent="0.3">
      <c r="A90" s="59">
        <v>66</v>
      </c>
      <c r="B90" s="59" t="s">
        <v>50</v>
      </c>
      <c r="C90" s="88" t="s">
        <v>190</v>
      </c>
      <c r="D90" s="125" t="s">
        <v>230</v>
      </c>
      <c r="E90" s="59">
        <v>3</v>
      </c>
      <c r="F90" s="87"/>
      <c r="G90" s="124">
        <f>+E90*F90*12</f>
        <v>0</v>
      </c>
    </row>
    <row r="91" spans="1:7" ht="63.75" customHeight="1" x14ac:dyDescent="0.3">
      <c r="A91" s="59"/>
      <c r="B91" s="59"/>
      <c r="C91" s="88"/>
      <c r="D91" s="126"/>
      <c r="E91" s="59"/>
      <c r="F91" s="87"/>
      <c r="G91" s="124"/>
    </row>
    <row r="92" spans="1:7" x14ac:dyDescent="0.3">
      <c r="A92" s="59">
        <v>67</v>
      </c>
      <c r="B92" s="59" t="s">
        <v>191</v>
      </c>
      <c r="C92" s="88" t="s">
        <v>192</v>
      </c>
      <c r="D92" s="59" t="s">
        <v>230</v>
      </c>
      <c r="E92" s="59">
        <v>3</v>
      </c>
      <c r="F92" s="87"/>
      <c r="G92" s="124">
        <f>+E92*F92*12</f>
        <v>0</v>
      </c>
    </row>
    <row r="93" spans="1:7" x14ac:dyDescent="0.3">
      <c r="A93" s="59"/>
      <c r="B93" s="59"/>
      <c r="C93" s="88"/>
      <c r="D93" s="59"/>
      <c r="E93" s="59"/>
      <c r="F93" s="87"/>
      <c r="G93" s="124"/>
    </row>
    <row r="94" spans="1:7" x14ac:dyDescent="0.3">
      <c r="A94" s="59"/>
      <c r="B94" s="59"/>
      <c r="C94" s="88"/>
      <c r="D94" s="59"/>
      <c r="E94" s="59"/>
      <c r="F94" s="87"/>
      <c r="G94" s="124"/>
    </row>
    <row r="95" spans="1:7" x14ac:dyDescent="0.3">
      <c r="A95" s="59"/>
      <c r="B95" s="59"/>
      <c r="C95" s="88"/>
      <c r="D95" s="59"/>
      <c r="E95" s="59"/>
      <c r="F95" s="87"/>
      <c r="G95" s="124"/>
    </row>
    <row r="96" spans="1:7" x14ac:dyDescent="0.3">
      <c r="A96" s="59"/>
      <c r="B96" s="59"/>
      <c r="C96" s="88"/>
      <c r="D96" s="59"/>
      <c r="E96" s="59"/>
      <c r="F96" s="87"/>
      <c r="G96" s="124"/>
    </row>
    <row r="97" spans="1:7" x14ac:dyDescent="0.3">
      <c r="A97" s="59"/>
      <c r="B97" s="59"/>
      <c r="C97" s="88"/>
      <c r="D97" s="59"/>
      <c r="E97" s="59"/>
      <c r="F97" s="87"/>
      <c r="G97" s="124"/>
    </row>
    <row r="98" spans="1:7" x14ac:dyDescent="0.3">
      <c r="A98" s="59"/>
      <c r="B98" s="59"/>
      <c r="C98" s="88"/>
      <c r="D98" s="59"/>
      <c r="E98" s="59"/>
      <c r="F98" s="87"/>
      <c r="G98" s="124"/>
    </row>
    <row r="99" spans="1:7" x14ac:dyDescent="0.3">
      <c r="A99" s="59"/>
      <c r="B99" s="59"/>
      <c r="C99" s="88"/>
      <c r="D99" s="59"/>
      <c r="E99" s="59"/>
      <c r="F99" s="87"/>
      <c r="G99" s="124"/>
    </row>
    <row r="100" spans="1:7" x14ac:dyDescent="0.3">
      <c r="A100" s="59"/>
      <c r="B100" s="59"/>
      <c r="C100" s="88"/>
      <c r="D100" s="59"/>
      <c r="E100" s="59"/>
      <c r="F100" s="87"/>
      <c r="G100" s="124"/>
    </row>
    <row r="101" spans="1:7" ht="96" customHeight="1" x14ac:dyDescent="0.3">
      <c r="A101" s="27">
        <v>68</v>
      </c>
      <c r="B101" s="27" t="s">
        <v>51</v>
      </c>
      <c r="C101" s="39" t="s">
        <v>193</v>
      </c>
      <c r="D101" s="40" t="s">
        <v>230</v>
      </c>
      <c r="E101" s="40" t="s">
        <v>194</v>
      </c>
      <c r="F101" s="8"/>
      <c r="G101" s="44">
        <f>+E101*F101*12</f>
        <v>0</v>
      </c>
    </row>
    <row r="102" spans="1:7" x14ac:dyDescent="0.3">
      <c r="A102" s="59">
        <v>69</v>
      </c>
      <c r="B102" s="59" t="s">
        <v>195</v>
      </c>
      <c r="C102" s="88" t="s">
        <v>196</v>
      </c>
      <c r="D102" s="59" t="s">
        <v>230</v>
      </c>
      <c r="E102" s="59">
        <v>2</v>
      </c>
      <c r="F102" s="87"/>
      <c r="G102" s="124">
        <f>+E102*F102*12</f>
        <v>0</v>
      </c>
    </row>
    <row r="103" spans="1:7" x14ac:dyDescent="0.3">
      <c r="A103" s="59"/>
      <c r="B103" s="59"/>
      <c r="C103" s="88"/>
      <c r="D103" s="59"/>
      <c r="E103" s="59"/>
      <c r="F103" s="87"/>
      <c r="G103" s="124"/>
    </row>
    <row r="104" spans="1:7" x14ac:dyDescent="0.3">
      <c r="A104" s="59"/>
      <c r="B104" s="59"/>
      <c r="C104" s="88"/>
      <c r="D104" s="59"/>
      <c r="E104" s="59"/>
      <c r="F104" s="87"/>
      <c r="G104" s="124"/>
    </row>
    <row r="105" spans="1:7" x14ac:dyDescent="0.3">
      <c r="A105" s="59"/>
      <c r="B105" s="59"/>
      <c r="C105" s="88"/>
      <c r="D105" s="59"/>
      <c r="E105" s="59"/>
      <c r="F105" s="87"/>
      <c r="G105" s="124"/>
    </row>
    <row r="106" spans="1:7" x14ac:dyDescent="0.3">
      <c r="A106" s="59">
        <v>70</v>
      </c>
      <c r="B106" s="59" t="s">
        <v>64</v>
      </c>
      <c r="C106" s="88" t="s">
        <v>197</v>
      </c>
      <c r="D106" s="59" t="s">
        <v>230</v>
      </c>
      <c r="E106" s="59">
        <v>6</v>
      </c>
      <c r="F106" s="87"/>
      <c r="G106" s="124">
        <f>+E106*F106*12</f>
        <v>0</v>
      </c>
    </row>
    <row r="107" spans="1:7" x14ac:dyDescent="0.3">
      <c r="A107" s="59"/>
      <c r="B107" s="59"/>
      <c r="C107" s="88"/>
      <c r="D107" s="59"/>
      <c r="E107" s="59"/>
      <c r="F107" s="87"/>
      <c r="G107" s="124"/>
    </row>
    <row r="108" spans="1:7" ht="66.75" customHeight="1" x14ac:dyDescent="0.3">
      <c r="A108" s="59"/>
      <c r="B108" s="59"/>
      <c r="C108" s="88"/>
      <c r="D108" s="59"/>
      <c r="E108" s="59"/>
      <c r="F108" s="87"/>
      <c r="G108" s="124"/>
    </row>
    <row r="109" spans="1:7" ht="270.75" customHeight="1" x14ac:dyDescent="0.3">
      <c r="A109" s="27">
        <v>71</v>
      </c>
      <c r="B109" s="27" t="s">
        <v>198</v>
      </c>
      <c r="C109" s="37" t="s">
        <v>199</v>
      </c>
      <c r="D109" s="27" t="s">
        <v>230</v>
      </c>
      <c r="E109" s="27">
        <v>1</v>
      </c>
      <c r="F109" s="8"/>
      <c r="G109" s="44">
        <f>+E109*F109*12</f>
        <v>0</v>
      </c>
    </row>
    <row r="110" spans="1:7" ht="159" customHeight="1" x14ac:dyDescent="0.3">
      <c r="A110" s="27">
        <v>72</v>
      </c>
      <c r="B110" s="27" t="s">
        <v>200</v>
      </c>
      <c r="C110" s="36" t="s">
        <v>201</v>
      </c>
      <c r="D110" s="27" t="s">
        <v>230</v>
      </c>
      <c r="E110" s="27">
        <v>1</v>
      </c>
      <c r="F110" s="8"/>
      <c r="G110" s="44">
        <f>+E110*F110*12</f>
        <v>0</v>
      </c>
    </row>
    <row r="111" spans="1:7" ht="172.5" customHeight="1" x14ac:dyDescent="0.3">
      <c r="A111" s="27">
        <v>73</v>
      </c>
      <c r="B111" s="27" t="s">
        <v>226</v>
      </c>
      <c r="C111" s="36" t="s">
        <v>202</v>
      </c>
      <c r="D111" s="41" t="s">
        <v>35</v>
      </c>
      <c r="E111" s="27">
        <v>1</v>
      </c>
      <c r="F111" s="9"/>
      <c r="G111" s="44">
        <f>+E111*F111</f>
        <v>0</v>
      </c>
    </row>
    <row r="112" spans="1:7" ht="18" x14ac:dyDescent="0.3">
      <c r="A112" s="94" t="s">
        <v>203</v>
      </c>
      <c r="B112" s="94"/>
      <c r="C112" s="94"/>
      <c r="D112" s="94"/>
      <c r="E112" s="94"/>
      <c r="F112" s="94"/>
      <c r="G112" s="11">
        <f>+ROUND(SUM(G79:G111),0)</f>
        <v>0</v>
      </c>
    </row>
    <row r="113" spans="1:8" x14ac:dyDescent="0.3">
      <c r="A113" s="108" t="s">
        <v>217</v>
      </c>
      <c r="B113" s="108"/>
      <c r="C113" s="108"/>
      <c r="D113" s="108"/>
      <c r="E113" s="108"/>
      <c r="F113" s="108"/>
      <c r="G113" s="108"/>
    </row>
    <row r="114" spans="1:8" ht="38.25" x14ac:dyDescent="0.3">
      <c r="A114" s="26"/>
      <c r="B114" s="26" t="s">
        <v>211</v>
      </c>
      <c r="C114" s="26" t="s">
        <v>19</v>
      </c>
      <c r="D114" s="26" t="s">
        <v>18</v>
      </c>
      <c r="E114" s="26" t="s">
        <v>214</v>
      </c>
      <c r="F114" s="26" t="s">
        <v>59</v>
      </c>
      <c r="G114" s="26" t="s">
        <v>215</v>
      </c>
    </row>
    <row r="115" spans="1:8" ht="61.5" customHeight="1" x14ac:dyDescent="0.3">
      <c r="A115" s="26">
        <v>74</v>
      </c>
      <c r="B115" s="26">
        <v>1</v>
      </c>
      <c r="C115" s="26" t="s">
        <v>212</v>
      </c>
      <c r="D115" s="26" t="s">
        <v>213</v>
      </c>
      <c r="E115" s="26">
        <v>503.58</v>
      </c>
      <c r="F115" s="20"/>
      <c r="G115" s="17">
        <f>+F115*B115</f>
        <v>0</v>
      </c>
    </row>
    <row r="116" spans="1:8" x14ac:dyDescent="0.3">
      <c r="A116" s="18"/>
      <c r="B116" s="18"/>
      <c r="C116" s="105" t="s">
        <v>216</v>
      </c>
      <c r="D116" s="106"/>
      <c r="E116" s="106"/>
      <c r="F116" s="107"/>
      <c r="G116" s="17">
        <f>+ROUND(G115,0)</f>
        <v>0</v>
      </c>
    </row>
    <row r="117" spans="1:8" x14ac:dyDescent="0.3">
      <c r="A117" s="53"/>
      <c r="B117" s="53"/>
      <c r="C117" s="54"/>
      <c r="D117" s="54"/>
      <c r="E117" s="54"/>
      <c r="F117" s="54"/>
      <c r="G117" s="55"/>
    </row>
    <row r="118" spans="1:8" ht="18.75" thickBot="1" x14ac:dyDescent="0.35">
      <c r="A118" s="75" t="s">
        <v>54</v>
      </c>
      <c r="B118" s="76"/>
      <c r="C118" s="76"/>
      <c r="D118" s="76"/>
      <c r="E118" s="76"/>
      <c r="F118" s="77"/>
      <c r="G118" s="13">
        <f>+ROUND(G9+G75+G112+G116,0)</f>
        <v>0</v>
      </c>
    </row>
    <row r="119" spans="1:8" ht="18.75" thickBot="1" x14ac:dyDescent="0.35">
      <c r="A119" s="78" t="s">
        <v>209</v>
      </c>
      <c r="B119" s="79"/>
      <c r="C119" s="79"/>
      <c r="D119" s="79"/>
      <c r="E119" s="79"/>
      <c r="F119" s="80"/>
      <c r="G119" s="15"/>
    </row>
    <row r="120" spans="1:8" ht="18.75" thickBot="1" x14ac:dyDescent="0.35">
      <c r="A120" s="56" t="s">
        <v>229</v>
      </c>
      <c r="B120" s="57"/>
      <c r="C120" s="57"/>
      <c r="D120" s="57"/>
      <c r="E120" s="57"/>
      <c r="F120" s="58"/>
      <c r="G120" s="16">
        <f>+G118*G119</f>
        <v>0</v>
      </c>
    </row>
    <row r="121" spans="1:8" ht="18.75" thickBot="1" x14ac:dyDescent="0.35">
      <c r="A121" s="81" t="s">
        <v>210</v>
      </c>
      <c r="B121" s="82"/>
      <c r="C121" s="82"/>
      <c r="D121" s="82"/>
      <c r="E121" s="82"/>
      <c r="F121" s="83"/>
      <c r="G121" s="16"/>
    </row>
    <row r="122" spans="1:8" ht="18.75" thickBot="1" x14ac:dyDescent="0.35">
      <c r="A122" s="84" t="s">
        <v>55</v>
      </c>
      <c r="B122" s="85"/>
      <c r="C122" s="85"/>
      <c r="D122" s="85"/>
      <c r="E122" s="85"/>
      <c r="F122" s="86"/>
      <c r="G122" s="14">
        <f>+ROUND(G118+G120+G121,0)</f>
        <v>0</v>
      </c>
    </row>
    <row r="123" spans="1:8" x14ac:dyDescent="0.3">
      <c r="H123" s="129"/>
    </row>
    <row r="124" spans="1:8" x14ac:dyDescent="0.3">
      <c r="A124" s="71"/>
      <c r="B124" s="71"/>
      <c r="C124" s="71"/>
      <c r="D124" s="71"/>
      <c r="E124" s="71"/>
      <c r="F124" s="71"/>
      <c r="G124" s="71"/>
    </row>
    <row r="125" spans="1:8" ht="17.25" thickBot="1" x14ac:dyDescent="0.35"/>
    <row r="126" spans="1:8" ht="248.25" customHeight="1" thickBot="1" x14ac:dyDescent="0.35">
      <c r="A126" s="72" t="s">
        <v>218</v>
      </c>
      <c r="B126" s="73"/>
      <c r="C126" s="73"/>
      <c r="D126" s="73"/>
      <c r="E126" s="73"/>
      <c r="F126" s="73"/>
      <c r="G126" s="74"/>
    </row>
    <row r="127" spans="1:8" ht="17.25" thickBot="1" x14ac:dyDescent="0.35"/>
    <row r="128" spans="1:8" x14ac:dyDescent="0.3">
      <c r="A128" s="64" t="s">
        <v>24</v>
      </c>
      <c r="B128" s="65"/>
      <c r="C128" s="65"/>
      <c r="D128" s="65"/>
      <c r="E128" s="65"/>
      <c r="F128" s="65"/>
      <c r="G128" s="66"/>
    </row>
    <row r="129" spans="1:7" x14ac:dyDescent="0.3">
      <c r="A129" s="67" t="s">
        <v>25</v>
      </c>
      <c r="B129" s="68"/>
      <c r="C129" s="69"/>
      <c r="D129" s="69"/>
      <c r="E129" s="69"/>
      <c r="F129" s="69"/>
      <c r="G129" s="70"/>
    </row>
    <row r="130" spans="1:7" x14ac:dyDescent="0.3">
      <c r="A130" s="67" t="s">
        <v>26</v>
      </c>
      <c r="B130" s="68"/>
      <c r="C130" s="69"/>
      <c r="D130" s="69"/>
      <c r="E130" s="69"/>
      <c r="F130" s="69"/>
      <c r="G130" s="70"/>
    </row>
    <row r="131" spans="1:7" ht="17.25" thickBot="1" x14ac:dyDescent="0.35">
      <c r="A131" s="60" t="s">
        <v>186</v>
      </c>
      <c r="B131" s="61"/>
      <c r="C131" s="62"/>
      <c r="D131" s="62"/>
      <c r="E131" s="62"/>
      <c r="F131" s="62"/>
      <c r="G131" s="63"/>
    </row>
  </sheetData>
  <sheetProtection algorithmName="SHA-512" hashValue="hPqQvG8325ylcoLB+5dIkmTCRTbzMg0umI55UWsSfcBDw0rnQnCPbr7mOEYG6m/7jrY6yKOxBeurTFDQSxkhwA==" saltValue="vAVIbjrh+Zg7fdq3QkgvUw==" spinCount="100000" sheet="1" objects="1" scenarios="1"/>
  <mergeCells count="84">
    <mergeCell ref="A77:A78"/>
    <mergeCell ref="B77:B78"/>
    <mergeCell ref="C77:C78"/>
    <mergeCell ref="D77:D78"/>
    <mergeCell ref="E77:E78"/>
    <mergeCell ref="F77:F78"/>
    <mergeCell ref="F79:F81"/>
    <mergeCell ref="G79:G81"/>
    <mergeCell ref="C90:C91"/>
    <mergeCell ref="C92:C100"/>
    <mergeCell ref="G92:G100"/>
    <mergeCell ref="G82:G88"/>
    <mergeCell ref="D79:D81"/>
    <mergeCell ref="E79:E81"/>
    <mergeCell ref="B92:B100"/>
    <mergeCell ref="D92:D100"/>
    <mergeCell ref="E92:E100"/>
    <mergeCell ref="F92:F100"/>
    <mergeCell ref="A112:F112"/>
    <mergeCell ref="A102:A105"/>
    <mergeCell ref="B102:B105"/>
    <mergeCell ref="D102:D105"/>
    <mergeCell ref="E102:E105"/>
    <mergeCell ref="F102:F105"/>
    <mergeCell ref="A90:A91"/>
    <mergeCell ref="G102:G105"/>
    <mergeCell ref="A106:A108"/>
    <mergeCell ref="B106:B108"/>
    <mergeCell ref="D106:D108"/>
    <mergeCell ref="E106:E108"/>
    <mergeCell ref="F106:F108"/>
    <mergeCell ref="G106:G108"/>
    <mergeCell ref="C102:C105"/>
    <mergeCell ref="C106:C108"/>
    <mergeCell ref="B90:B91"/>
    <mergeCell ref="D90:D91"/>
    <mergeCell ref="E90:E91"/>
    <mergeCell ref="F90:F91"/>
    <mergeCell ref="G90:G91"/>
    <mergeCell ref="A92:A100"/>
    <mergeCell ref="C116:F116"/>
    <mergeCell ref="A113:G113"/>
    <mergeCell ref="A76:G76"/>
    <mergeCell ref="A5:G5"/>
    <mergeCell ref="A6:A7"/>
    <mergeCell ref="B6:B7"/>
    <mergeCell ref="C6:C7"/>
    <mergeCell ref="D6:D7"/>
    <mergeCell ref="E6:E7"/>
    <mergeCell ref="F6:F7"/>
    <mergeCell ref="A9:F9"/>
    <mergeCell ref="A12:A13"/>
    <mergeCell ref="B12:B13"/>
    <mergeCell ref="C12:C13"/>
    <mergeCell ref="D12:D13"/>
    <mergeCell ref="E12:E13"/>
    <mergeCell ref="F12:F13"/>
    <mergeCell ref="A10:G10"/>
    <mergeCell ref="A75:F75"/>
    <mergeCell ref="A1:G1"/>
    <mergeCell ref="A2:G3"/>
    <mergeCell ref="A11:G11"/>
    <mergeCell ref="A82:A88"/>
    <mergeCell ref="B82:B88"/>
    <mergeCell ref="D82:D88"/>
    <mergeCell ref="E82:E88"/>
    <mergeCell ref="F82:F88"/>
    <mergeCell ref="C82:C88"/>
    <mergeCell ref="A120:F120"/>
    <mergeCell ref="A79:A81"/>
    <mergeCell ref="B79:B81"/>
    <mergeCell ref="A131:B131"/>
    <mergeCell ref="C131:G131"/>
    <mergeCell ref="A128:G128"/>
    <mergeCell ref="A129:B129"/>
    <mergeCell ref="C129:G129"/>
    <mergeCell ref="A130:B130"/>
    <mergeCell ref="C130:G130"/>
    <mergeCell ref="A124:G124"/>
    <mergeCell ref="A126:G126"/>
    <mergeCell ref="A118:F118"/>
    <mergeCell ref="A119:F119"/>
    <mergeCell ref="A121:F121"/>
    <mergeCell ref="A122:F122"/>
  </mergeCells>
  <pageMargins left="0.27559055118110237" right="0.11811023622047245" top="0.74803149606299213" bottom="0.74803149606299213" header="0.31496062992125984" footer="0.31496062992125984"/>
  <pageSetup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3BB9E0E6685F4CA32D966AA93F1A13" ma:contentTypeVersion="18" ma:contentTypeDescription="Crear nuevo documento." ma:contentTypeScope="" ma:versionID="9ab970ebbf19b8589e98cc504a158e82">
  <xsd:schema xmlns:xsd="http://www.w3.org/2001/XMLSchema" xmlns:xs="http://www.w3.org/2001/XMLSchema" xmlns:p="http://schemas.microsoft.com/office/2006/metadata/properties" xmlns:ns2="b67468ee-0e8f-4802-a248-1c886d58bf40" xmlns:ns3="0e0194db-b043-4dcc-9429-e1ad69b31491" targetNamespace="http://schemas.microsoft.com/office/2006/metadata/properties" ma:root="true" ma:fieldsID="a8f86414bf00205acc05abedef0da367" ns2:_="" ns3:_="">
    <xsd:import namespace="b67468ee-0e8f-4802-a248-1c886d58bf40"/>
    <xsd:import namespace="0e0194db-b043-4dcc-9429-e1ad69b314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DETALL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468ee-0e8f-4802-a248-1c886d58bf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eff2817-4f0c-434d-9333-082ffa18a220}" ma:internalName="TaxCatchAll" ma:showField="CatchAllData" ma:web="b67468ee-0e8f-4802-a248-1c886d58bf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94db-b043-4dcc-9429-e1ad69b31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97bb4bb-6457-4b73-84a1-c4e1a5d63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ETALLE" ma:index="24" nillable="true" ma:displayName="DETALLE" ma:format="DateOnly" ma:internalName="DETALLE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TALLE xmlns="0e0194db-b043-4dcc-9429-e1ad69b31491" xsi:nil="true"/>
    <lcf76f155ced4ddcb4097134ff3c332f xmlns="0e0194db-b043-4dcc-9429-e1ad69b31491">
      <Terms xmlns="http://schemas.microsoft.com/office/infopath/2007/PartnerControls"/>
    </lcf76f155ced4ddcb4097134ff3c332f>
    <TaxCatchAll xmlns="b67468ee-0e8f-4802-a248-1c886d58bf4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8E1000-C0D5-4543-B813-D95A4FB83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468ee-0e8f-4802-a248-1c886d58bf40"/>
    <ds:schemaRef ds:uri="0e0194db-b043-4dcc-9429-e1ad69b314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E8E78-95E2-48B7-BC45-C67EB206C0D8}">
  <ds:schemaRefs>
    <ds:schemaRef ds:uri="http://schemas.microsoft.com/office/2006/metadata/properties"/>
    <ds:schemaRef ds:uri="http://schemas.microsoft.com/office/infopath/2007/PartnerControls"/>
    <ds:schemaRef ds:uri="0e0194db-b043-4dcc-9429-e1ad69b31491"/>
    <ds:schemaRef ds:uri="b67468ee-0e8f-4802-a248-1c886d58bf40"/>
  </ds:schemaRefs>
</ds:datastoreItem>
</file>

<file path=customXml/itemProps3.xml><?xml version="1.0" encoding="utf-8"?>
<ds:datastoreItem xmlns:ds="http://schemas.openxmlformats.org/officeDocument/2006/customXml" ds:itemID="{E01B6DBF-4B98-47E4-9658-34B7A0C330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PROPUESTA ECONÓMICA</vt:lpstr>
      <vt:lpstr>'PROPUESTA ECONÓMICA'!Área_de_impresión</vt:lpstr>
      <vt:lpstr>'PROPUESTA ECONÓMICA'!Títulos_a_imprimir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Daniel Forero Gutiérrez</dc:creator>
  <cp:lastModifiedBy>Vianela Alicia Polo Garavito</cp:lastModifiedBy>
  <cp:lastPrinted>2023-10-26T17:05:21Z</cp:lastPrinted>
  <dcterms:created xsi:type="dcterms:W3CDTF">2018-02-07T18:31:33Z</dcterms:created>
  <dcterms:modified xsi:type="dcterms:W3CDTF">2023-11-16T21:31:05Z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0x010100763BB9E0E6685F4CA32D966AA93F1A13</vt:lpwstr>
  </property>
</Properties>
</file>