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https://fondocp.sharepoint.com/sites/repodireje/Documentos compartidos/C. ADMINISTRATIVA/1.CONTRATOS/2024/Conv Abierta Aseo y Caf/1. PRECONTRACTUAL/Editables/"/>
    </mc:Choice>
  </mc:AlternateContent>
  <xr:revisionPtr revIDLastSave="331" documentId="8_{1FD30C21-CFA6-4625-87C7-4EE2E452C8E1}" xr6:coauthVersionLast="47" xr6:coauthVersionMax="47" xr10:uidLastSave="{AB0AFFA8-2D27-4788-BE17-64932CC364CF}"/>
  <bookViews>
    <workbookView xWindow="-28920" yWindow="-45" windowWidth="29040" windowHeight="15720" xr2:uid="{58947F76-E9CD-47B7-BE04-506F353B665C}"/>
  </bookViews>
  <sheets>
    <sheet name="Anexo 17" sheetId="2" r:id="rId1"/>
  </sheets>
  <definedNames>
    <definedName name="_xlnm.Print_Area" localSheetId="0">'Anexo 17'!$A$1:$H$121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9" i="2" l="1"/>
  <c r="H10" i="2"/>
  <c r="H102" i="2"/>
  <c r="H106" i="2"/>
  <c r="H16" i="2"/>
  <c r="H70" i="2" l="1"/>
  <c r="H107" i="2" l="1"/>
  <c r="H98" i="2"/>
  <c r="H97" i="2"/>
  <c r="H88" i="2"/>
  <c r="H87" i="2"/>
  <c r="H86" i="2"/>
  <c r="H79" i="2"/>
  <c r="H74" i="2"/>
  <c r="H73" i="2"/>
  <c r="H72" i="2"/>
  <c r="H71" i="2"/>
  <c r="H69" i="2"/>
  <c r="H68" i="2"/>
  <c r="H67" i="2"/>
  <c r="H66" i="2"/>
  <c r="H65" i="2"/>
  <c r="H64" i="2"/>
  <c r="H63" i="2"/>
  <c r="H62" i="2"/>
  <c r="H61" i="2"/>
  <c r="H60" i="2"/>
  <c r="H59" i="2"/>
  <c r="H58" i="2"/>
  <c r="H57" i="2"/>
  <c r="H56" i="2"/>
  <c r="H55" i="2"/>
  <c r="H54" i="2"/>
  <c r="H53" i="2"/>
  <c r="H52" i="2"/>
  <c r="H51" i="2"/>
  <c r="H50" i="2"/>
  <c r="H49" i="2"/>
  <c r="H48" i="2"/>
  <c r="H47" i="2"/>
  <c r="H46" i="2"/>
  <c r="H45" i="2"/>
  <c r="H44" i="2"/>
  <c r="H43" i="2"/>
  <c r="H42" i="2"/>
  <c r="H41" i="2"/>
  <c r="H40" i="2"/>
  <c r="H39" i="2"/>
  <c r="H38" i="2"/>
  <c r="H37" i="2"/>
  <c r="H36" i="2"/>
  <c r="H35" i="2"/>
  <c r="H34" i="2"/>
  <c r="H33" i="2"/>
  <c r="H32" i="2"/>
  <c r="H31" i="2"/>
  <c r="H30" i="2"/>
  <c r="H29" i="2"/>
  <c r="H28" i="2"/>
  <c r="H27" i="2"/>
  <c r="H26" i="2"/>
  <c r="H25" i="2"/>
  <c r="H24" i="2"/>
  <c r="H23" i="2"/>
  <c r="H22" i="2"/>
  <c r="H21" i="2"/>
  <c r="H20" i="2"/>
  <c r="H19" i="2"/>
  <c r="H18" i="2"/>
  <c r="H17" i="2"/>
  <c r="H75" i="2" l="1"/>
  <c r="H103" i="2"/>
  <c r="H109" i="2" s="1"/>
  <c r="H111" i="2" l="1"/>
  <c r="H112" i="2"/>
  <c r="H113" i="2" l="1"/>
</calcChain>
</file>

<file path=xl/sharedStrings.xml><?xml version="1.0" encoding="utf-8"?>
<sst xmlns="http://schemas.openxmlformats.org/spreadsheetml/2006/main" count="255" uniqueCount="213">
  <si>
    <t xml:space="preserve"> ANEXO No. 16. 
PROPUESTA ECONÓMICA (PAGO DE SALARIO AL PERSONAL DESTINADO AL SERVICIO INTEGRAL DE ASEO Y CAFETERIA - INSUMOS, ELEMENTOS - MAQUINARIAS Y EQUIPOS - SERVICIO FUMIGACIÓN)</t>
  </si>
  <si>
    <t>Prestar el servicio integral de aseo y cafetería para las unidades funcionales del Patrimonio Autónomo Fondo Colombia en Paz.</t>
  </si>
  <si>
    <t>(1) Pago de salario al personal destinado al servicio integral de aseo y cafetería (incluye 20% adicional y todas las prestaciones de Ley, incluido Auxilio de Transporte si aplica).</t>
  </si>
  <si>
    <t xml:space="preserve">Ítem </t>
  </si>
  <si>
    <t xml:space="preserve">Personal  </t>
  </si>
  <si>
    <t>Especificación Técnica</t>
  </si>
  <si>
    <t>Presentación</t>
  </si>
  <si>
    <t>Cantidad estimada mensual</t>
  </si>
  <si>
    <t xml:space="preserve">Valor Unitario  </t>
  </si>
  <si>
    <t>Valor Total</t>
  </si>
  <si>
    <t>Cuatro (4) Operarias de tiempo completo</t>
  </si>
  <si>
    <t>SUBTOTAL PERSONAL</t>
  </si>
  <si>
    <t>NOTA: La denominación de los insumos y elementos y Las especificaciones técnicas relacionadas a continuación se toman del listado del Acuerdo Marco de Precios de Colombia Compra Eficiente y conforme a las necesidades de cada sede.</t>
  </si>
  <si>
    <t>(2) Insumos y Elementos de Aseo y Cafetería</t>
  </si>
  <si>
    <t xml:space="preserve">No. </t>
  </si>
  <si>
    <t>Valor Unitario*Cantidad estimada mensual*12 meses</t>
  </si>
  <si>
    <t>Abrillantador para piso laminado</t>
  </si>
  <si>
    <t>Con agente(s) con efecto limpiador y brillador.</t>
  </si>
  <si>
    <t>Líquido, en recipiente
plástico con capacidad mínima de 3.785 ml</t>
  </si>
  <si>
    <t>Alcohol industrial 1</t>
  </si>
  <si>
    <t>- Solución acuosa de alcohol etílico desnaturalizado con una concentración mínima de 70%
 - Desnaturalizado</t>
  </si>
  <si>
    <t>Líquido, en recipiente plástico con capacidad mínima de 3.785 ml</t>
  </si>
  <si>
    <t>Ambientador 1</t>
  </si>
  <si>
    <t>- Solución con alcohol etílico y solventes.
- Con fragancia en una concentración del 1,5%
- En múltiples fragancias
- El envase debe estar correctamente etiquetado bajo los parámetros establecidos en el sistema globalmente armonizado (Decreto 1496 de 2018) indicando: nombre comercial del producto, pictogramas de los compuestos peligrosos si aplica e instrucciones de uso de acuerdo con los tiempos de transición descritos en el artículo 24 de la Resolución 773 de 2021.</t>
  </si>
  <si>
    <t>Líquido, en recipiente plástico con capacidad
mínima de 3.785 m</t>
  </si>
  <si>
    <t>Ambientador Lysol</t>
  </si>
  <si>
    <t>Lysol Aerosol Desinfectante para Superficies 
-	Spray</t>
  </si>
  <si>
    <t>19 OZ (1LB.3 0Z.) 538 g</t>
  </si>
  <si>
    <t>Balde</t>
  </si>
  <si>
    <t>- Capacidad mínima de 10 litros
- Con manija móvil
- Con "pico" antiderrames
- Disponibles en diferentes colores
- Elaborado en material reciclable
- Marcado de acuerdo con la norma ISO 11469 y ISO 1043</t>
  </si>
  <si>
    <t>Unidad (Única compra)</t>
  </si>
  <si>
    <t>Bayetilla 1</t>
  </si>
  <si>
    <t>En tela fileteada
 -  100% algodón y fibra natural 
- Color blanco sin estampado
-Tamaño mínimo de 100 cm de largo por 70 cm de ancho</t>
  </si>
  <si>
    <t>Unidad</t>
  </si>
  <si>
    <t>Blanqueador o hipoclorito 1</t>
  </si>
  <si>
    <t xml:space="preserve"> Solución con una concentración mínima del 5%
 - El envase del producto deberá estar correctamente etiquetado, indicando: nombre comercial del producto, pictogramas de los compuestos peligrosos e instrucciones de uso
- El envase debe estar correctamente etiquetado bajo los parámetros establecidos en el sistema globalmente armonizado (Decreto 1496 de 2018) indicando: nombre comercial del producto, pictogramas de los compuestos peligrosos si aplica e instrucciones de uso de acuerdo con los tiempos de transición descritos en el artículo 24 de la Resolución 773 de 2021</t>
  </si>
  <si>
    <t>Líquido, en recipiente plástico con capacidad
mínima de 3.785 ml</t>
  </si>
  <si>
    <t>Bolsas plásticas 1</t>
  </si>
  <si>
    <r>
      <t xml:space="preserve">de baja densidad
- De color </t>
    </r>
    <r>
      <rPr>
        <b/>
        <sz val="10"/>
        <color theme="1"/>
        <rFont val="Arial Narrow"/>
        <family val="2"/>
      </rPr>
      <t>negro</t>
    </r>
    <r>
      <rPr>
        <sz val="10"/>
        <color theme="1"/>
        <rFont val="Arial Narrow"/>
        <family val="2"/>
      </rPr>
      <t xml:space="preserve">
- Calibre de mínimo 1
- Tamaño de 40 cm de ancho por 55 cm de largo</t>
    </r>
  </si>
  <si>
    <t>Paquete de mínimo 6</t>
  </si>
  <si>
    <t>Bolsas plásticas 15</t>
  </si>
  <si>
    <t>- Elaborada en polietileno de baja densidad
- De color negro
- Calibre de mínimo 2
- Tamaño de 70 cm de ancho por 90 cm de largo</t>
  </si>
  <si>
    <t>Bolsas plásticas 16</t>
  </si>
  <si>
    <t>- Elaborada en polietileno de baja densidad
- De color verde
- Calibre de mínimo 2
- Tamaño de 70 cm de ancho por 90 cm de largo</t>
  </si>
  <si>
    <t>Bolsas plásticas 17</t>
  </si>
  <si>
    <t>- Elaborada en polietileno de baja densidad
- De color blanco
- Calibre de mínimo 2
- Tamaño de 70 cm de ancho por 90 cm de largo</t>
  </si>
  <si>
    <t>Bolsas plásticas 18</t>
  </si>
  <si>
    <t>- Elaborada en polietileno de baja densidad
- De color rojo
- Calibre de mínimo 2
- Tamaño de 70 cm de ancho por 90 cm de largo
- Con impresión de aviso de riesgo biológico</t>
  </si>
  <si>
    <t>Cepillo para sanitario (churrusco)</t>
  </si>
  <si>
    <t xml:space="preserve"> . Cerdas duras elaboradas en fibras plásticas
- Extensión mínima de las cerdas es de 2,5 cm
- Base y mango elaborados en plástico
- Mango con longitud mínima de 33 cm</t>
  </si>
  <si>
    <t>Cera polimérica</t>
  </si>
  <si>
    <t>Polimérica autobrillante.
- Con polímeros acrílicos, nivelantes y plastificantes.
- Neutra (para pisos de todos los colores)
- Contenido mínimo de sólidos del 10%</t>
  </si>
  <si>
    <t>Líquido, en recipiente plástico con capacidad mínima de 3.785 m</t>
  </si>
  <si>
    <t>Desinfectante para uso general 1</t>
  </si>
  <si>
    <t xml:space="preserve"> Con agente(s) tensoactivo(s) con efecto antibacterial en una concentración mínima del 0,2%
- Con agente(s) tensoactivo(s) con efecto limpiador y desengrasante en una concentración mínima del 1,5%
- El envase debe estar correctamente etiquetado bajo los parámetros establecidos en el sistema globalmente armonizado (Decreto 1496 de 2018) indicando: nombre comercial del producto, pictogramas de los compuestos peligrosos si aplica e instrucciones de uso de acuerdo con los tiempos de transición descritos en el artículo 24 de la Resolución 773 de 2021.</t>
  </si>
  <si>
    <t>Destapador para sanitario (chupa)</t>
  </si>
  <si>
    <t>Tipo campana
- Chupa elaborada en caucho
- Diámetro mínimo de 12 cm
- Mango elaborado en madera
- Mango con longitud mínima de 33 cm</t>
  </si>
  <si>
    <t>Detergente multiusos en polvo</t>
  </si>
  <si>
    <t>Con agente tensoactivo de mínimo 60% de biodegradabilidad
  -Con efecto limpiador de mínimo 9%.
 -  El  envase del producto deberá estar correctamente etiquetado bajo los parámetros: nombre comercial del producto, pictogramas de los compuestos peligrosos e instrucciones de uso
- Debe contener concentraciones de fósforo iguales o inferiores a 0.65% de fósforo (Resolución 0689 de 2016)</t>
  </si>
  <si>
    <t>Polvo, en bolsa plástica o recipiente plástico
con un peso de 1.000 g</t>
  </si>
  <si>
    <t xml:space="preserve">Escoba 1 </t>
  </si>
  <si>
    <t xml:space="preserve"> Cerdas suaves elaboradas con PET calibre entre 0,3 y 0,4 mm.
- Área de barrido mínima de 25 cm de largo por 8 cm de ancho por 10 cm de alto
- Material de base en plástico con acople tipo rosca</t>
  </si>
  <si>
    <t xml:space="preserve">Unidad </t>
  </si>
  <si>
    <t>Escoba 4</t>
  </si>
  <si>
    <t>Cerdas duras elaboradas con PET calibre entre 0,4 y 0,6 mm.
- Área de barrido mínima de 35 cm de largo por 8 cm de ancho por 10 cm de alto
- Material de base en plástico con acople tipo rosca</t>
  </si>
  <si>
    <t>Esponjilla 6</t>
  </si>
  <si>
    <t>Espuma enmallada Tamaño mínimo de 7 cm de largo por 10 cm de anchoNo debe contener PVC o Poliestireno expandido u otros plásticos de un solo uso tanto en el envase como en el embalaje.</t>
  </si>
  <si>
    <t>Filtro para greca 2</t>
  </si>
  <si>
    <t>Elaborada en tela
Para greca
Capacidad de una 1 libra
No debe contener PVC o Poliestireno expandido u otros plásticos de un solo uso tanto en el envase como en el embalaje.</t>
  </si>
  <si>
    <t>Guantes 1</t>
  </si>
  <si>
    <t>Tipo doméstico
- Elaborados en látex
- Calibre mínimo de 18
- Tallas 7 a 9 o S a XL
- Color amarillo</t>
  </si>
  <si>
    <t>Par</t>
  </si>
  <si>
    <t>Guantes 2</t>
  </si>
  <si>
    <t>Tipo doméstico
- Elaborados en látex
- Calibre mínimo de 18
- Tallas 7 a 9 o S a XL
- Color negro</t>
  </si>
  <si>
    <t>Guantes 6</t>
  </si>
  <si>
    <t>Elaborados en látex desechable (tipo cirugía)
- Empolvados
- Tallas XS a XXL</t>
  </si>
  <si>
    <t>Caja de mínimo 100 unidades</t>
  </si>
  <si>
    <t>Jabón de dispensador para manos 2</t>
  </si>
  <si>
    <t>Con agente limpiador en una concentración mínima del 6%
- Con agente humectante en una concentración mínima del 3%
- pH entre 5,5 a 7
- Disponible en mínimo (2) dos fragancias
- Debe contener concentraciones de fósforo iguales o inferiores a 0.65% de fósforo (Resolución 0689 de 2016</t>
  </si>
  <si>
    <t>Jabón para loza 2</t>
  </si>
  <si>
    <t xml:space="preserve">Con agente(s) tensoactivo(s) principal(es) con efecto limpiador y desengrasante en una concentración mínima del 8%.
- Disponible en mínimo (2) dos fragancias
- El envase debe estar correctamente etiquetado bajo los parámetros establecidos en el sistema globalmente armonizado (Decreto 1496 de 2018) indicando: nombre comercial del producto, pictogramas de los compuestos peligrosos si aplica e instrucciones de uso de acuerdo con los tiempos de transición descritos en el artículo 24 de la Resolución 773 de 2021.
- Debe contener concentraciones de fósforo iguales o inferiores a 0.65% de fósforo (Resolución 0689 de 2016) </t>
  </si>
  <si>
    <t>Líquido, en recipiente plástico de mínimo 500 ml</t>
  </si>
  <si>
    <t>Jabón para loza 3</t>
  </si>
  <si>
    <t>Con agente(s) tensoactivo(s) principal(es) con efecto limpiador y desengrasante en una concentración mínima del 15%.
 - Disponible en mínimo (2) dos fragancias
- El envase debe estar correctamente etiquetados bajo los parámetros establecidos en el sistema globalmente armonizado (Decreto 1496 de 2018) indicando: nombre comercial del producto, pictogramas de los compuestos peligrosos si aplica e instrucciones de uso.
- Debe contener concentraciones de fósforo iguales o inferiores a 0.65% de fósforo (Resolución 0689 de 2016)</t>
  </si>
  <si>
    <t>Crema, en recipiente plástico de mínimo 850 g</t>
  </si>
  <si>
    <t>Limpiones 1</t>
  </si>
  <si>
    <t>En tela de toalla fileteada
- Color blanco sin estampado
- Tamaño mínimo de 45cm de largo por 45cm de ancho.</t>
  </si>
  <si>
    <t>Líquido desengrasante</t>
  </si>
  <si>
    <t>Con agente(s) tensoactivo(s) principal(es) con efecto limpiador y desengrasante en una concentración mínima del 10%
- El envase debe estar correctamente etiquetado bajo los parámetros establecidos en el sistema globalmente armonizado (Decreto 1496 de 2018) indicando: nombre comercial del producto, pictogramas de los compuestos peligrosos si aplica e instrucciones de uso de acuerdo con los tiempos de transición descritos en el artículo 24 de la Resolución 773 de 2021.
- Debe contener concentraciones de fósforo iguales o inferiores a 0.65% de fósforo (Resolución 0689 de 2016)</t>
  </si>
  <si>
    <t>Líquido para limpiar equipos de oficina 1</t>
  </si>
  <si>
    <t>Con agente(s) principal(es) con efecto limpiador, desengrasante y desinfectante en una concentración mínima del 4%
- El envase debe estar correctamente etiquetado bajo los parámetros establecidos en el sistema globalmente armonizado (Decreto 1496 de 2018) indicando: nombre comercial del producto, pictogramas de los compuestos peligrosos si aplica e instrucciones de uso de acuerdo con los tiempos de transición descritos en el artículo 24 de la Resolución 773 de 2021</t>
  </si>
  <si>
    <t>Líquido, en recipiente plástico con capacidad mínima de 500 ml con
atomizador</t>
  </si>
  <si>
    <t>Líquido para limpiar vidrios 1</t>
  </si>
  <si>
    <t>Con agente(s) principal(es) con efecto limpiador y desengrasante en una concentración mínima del 4%
- Disponible mínimo en dos (2) fragancias
 - El envase debe estar correctamente etiquetados bajo los parámetros establecidos en el sistema globalmente armonizado indicando: nombre comercial del producto, pictogramas de los compuestos peligrosos e instrucciones de uso de acuerdo con los tiempos de transición descritos en el artículo 24 de la Resolución 773 de 2021.</t>
  </si>
  <si>
    <t>Líquido, en recipiente plástico con capacidad mínima de 3.785 mll</t>
  </si>
  <si>
    <t>Lustrador de muebles</t>
  </si>
  <si>
    <t xml:space="preserve">Con agentes limpiadores y abrillantadores en una concentración mínima del 5%
- El envase debe estar correctamente etiquetado bajo los parámetros establecidos en el sistema globalmente armonizado (Decreto 1496 de 2018) indicando: nombre comercial del producto, pictogramas de los compuestos peligrosos si aplica e instrucciones de </t>
  </si>
  <si>
    <t>Líquido, en recipiente plástico con capacidad mínima de 200 ml</t>
  </si>
  <si>
    <t>Paño absorbente multiusos 1</t>
  </si>
  <si>
    <t xml:space="preserve">Retira el polvo sin dejar residuos ni pelusas
- Antibacterial reutilizable
- Altamente absorbente 
- Color amarillo
Secado rápido
Paño absorbente 38 x 40 cm </t>
  </si>
  <si>
    <t>Paquete x 3 unds</t>
  </si>
  <si>
    <t>Papel higiénico 1</t>
  </si>
  <si>
    <t>Rollo con longitud mínima de 20 metros
 - Doble hoja blanca
 - Sin fragancia</t>
  </si>
  <si>
    <t>Rollo</t>
  </si>
  <si>
    <t>Papel higiénico 2</t>
  </si>
  <si>
    <t>Rollo con longitud mínima de 250 metros
- Doble hoja de color natural
- Sin fragancia</t>
  </si>
  <si>
    <t>Recogedor de basura 1</t>
  </si>
  <si>
    <t>Elaborado en plástico
- Con banda de goma y dientas barrescobas
- Mango con longitud mínima de 70 cm</t>
  </si>
  <si>
    <t>Unidad (Única Compra)</t>
  </si>
  <si>
    <t>Tapabocas 2</t>
  </si>
  <si>
    <t xml:space="preserve">Elaborado en tela no tejida de Polipropileno y Poliéster
- Desechable
- Con tiras elásticas
- Con soporte nasal
</t>
  </si>
  <si>
    <t>Caja de mínimo 50 unidades</t>
  </si>
  <si>
    <t>Toallas para manos 5</t>
  </si>
  <si>
    <t>Toallas interdobladas, paquete con mínimo 150 unidades
- Doble hoja con un tamaño mínimo de 20 cm de largo por 15 cm de ancho
 - Hoja color natural</t>
  </si>
  <si>
    <t>Toallas para manos 6</t>
  </si>
  <si>
    <t>Toallas interdobladas, paquete con mínimo 150 unidades
Doble hoja con un tamaño mínimo de 20 cm de largo por 15 cm de ancho
 Hoja color blanco</t>
  </si>
  <si>
    <t>Trapero 1</t>
  </si>
  <si>
    <t>Elaborado con hilaza de algodón natural
 - Mecha con peso mínimo 250 gr y extensión mínima de 32 cm de largo
 - Material de base en plástico con acople tipo rosca</t>
  </si>
  <si>
    <t>Varsol ecológico 2</t>
  </si>
  <si>
    <t>Solución con agentes desinfectantes, desmanchadores y desengrasantes  en concentración mínima del 15%.Biodegradable mínimo en un 95%</t>
  </si>
  <si>
    <t>Azúcar 1</t>
  </si>
  <si>
    <t xml:space="preserve"> Blanca
Empaque elaborado en materiales atóxicos
Debe cumplir con Resolución 333 de 2011 sobre rotulado y etiquetado nutricional y las normas que la modifiquen</t>
  </si>
  <si>
    <t>Bolsa de mínimo 200 sobres o tubipacks de 5 g</t>
  </si>
  <si>
    <t>Café 1</t>
  </si>
  <si>
    <t>100% café tostado y molido.   
- Tostión media.                                          
- Puntaje en taza mayor o igual a 80 puntos catación SCA y/o Denominación de Origen (Anexo 6)
- Empacada en bolsa de polipropileno aluminizada resistente a la humedad y al oxígeno.  
- Debe cumplir con las Resoluciones 333 de 2011 y 2674 de 2013 hasta la entrada en vigencia de la Resolución 810 de 2021 y aquellas que la modifiquen, adicionen o deroguen.</t>
  </si>
  <si>
    <t>Libra</t>
  </si>
  <si>
    <t xml:space="preserve">Café certificado </t>
  </si>
  <si>
    <t xml:space="preserve">100% tostado y molido
Con sello Paissana 
</t>
  </si>
  <si>
    <t>340 gr</t>
  </si>
  <si>
    <t>Café Cápsulas</t>
  </si>
  <si>
    <t xml:space="preserve">Colombia Master Origin Café Cápsulas </t>
  </si>
  <si>
    <t>10 unidades</t>
  </si>
  <si>
    <t>Crema para café</t>
  </si>
  <si>
    <t>No láctea
- Debe cumplir con Resolución 333 de 2011 sobre rotulado y etiquetado nutricional y las normas que la modifiquen</t>
  </si>
  <si>
    <t>Bolsas de mínimo 100 sobres de mínimo 4 g</t>
  </si>
  <si>
    <t>Endulzante</t>
  </si>
  <si>
    <t>Sin calorías
- Empaque elaborado en materiales atóxicos
-Debe cumplir con Resolución 333 de 2011 sobre rotulado y etiquetado nutricional y las normas que la modifiquen</t>
  </si>
  <si>
    <t>Caja de mínimo 100 sobres</t>
  </si>
  <si>
    <t>Infusión frutal</t>
  </si>
  <si>
    <t>Para infusión
 - 100% naturales
 - Sabores surtidos</t>
  </si>
  <si>
    <t>Caja x 20 mínimo sobres</t>
  </si>
  <si>
    <t>Infusión saludable para la noche</t>
  </si>
  <si>
    <t xml:space="preserve">Mezcla de hierbas con cidrón, pasionaria, toronjil, manzanilla y menta </t>
  </si>
  <si>
    <t>Caja x 20 unidades</t>
  </si>
  <si>
    <t xml:space="preserve">Leche entera </t>
  </si>
  <si>
    <t xml:space="preserve"> Bolsa 6 x 1000 ml x 6000 ml
</t>
  </si>
  <si>
    <t>Bolsa x 6 unidades</t>
  </si>
  <si>
    <t xml:space="preserve">Leche Deslactosada </t>
  </si>
  <si>
    <t>Tetrapack 
Paquete x1L x 6000ml</t>
  </si>
  <si>
    <t>Caja x 6 unidades</t>
  </si>
  <si>
    <t>Mezclador 1</t>
  </si>
  <si>
    <t>Mezcladores elaborados en madera y/o a partir de recursos renovables como la caña de azúcar y/o almidón de maíz
- Longitud mínima de 11 cm</t>
  </si>
  <si>
    <t>Paquete de mínimo 500</t>
  </si>
  <si>
    <t>Panela</t>
  </si>
  <si>
    <t>Panela instantánes pulverizada, deshidratada
- Debe cumplir con la NTC 1311 sobreo productos agrícolas
- Empaque elaborado en materiales atóxicos
- Debe cumplir con la Resolución 779 de 2006
- Debe cumplir con Resolución 333 de 2011 sobre rotulado y etiquetado nutricional y las normas que la modifiquen</t>
  </si>
  <si>
    <t>Bolsa de mínimo 100 sobres de mínimo 5 g</t>
  </si>
  <si>
    <t>Servilleta papel</t>
  </si>
  <si>
    <t>Tipo cafetería
 - Doble hoja
- Color blanco
- Dimensiones mínimas de 21,5 cm de largo y 14 cm de ancho
- 100% Biodegradable 
- Elaborado a base de papel reciclado no clorado
- No debe contener PVC o Poliestireno expandido u otros plásticos de un solo uso tanto en el envase como en el embalaje.</t>
  </si>
  <si>
    <t>Paquete de mínimo 100 unidades</t>
  </si>
  <si>
    <t xml:space="preserve">Set Vasos </t>
  </si>
  <si>
    <t xml:space="preserve">Toledo Alto 
Color transparente
 388 Ml
Vaso vidrio 100% reciclable.
</t>
  </si>
  <si>
    <r>
      <t xml:space="preserve">x 6 unidades 
</t>
    </r>
    <r>
      <rPr>
        <sz val="10"/>
        <color rgb="FFFF0000"/>
        <rFont val="Arial Narrow"/>
        <family val="2"/>
      </rPr>
      <t>(Única compra)</t>
    </r>
  </si>
  <si>
    <t>Té</t>
  </si>
  <si>
    <t>Para infusión
- Cajas disponibles en mínimo tres (3) sabores
- 100% naturales</t>
  </si>
  <si>
    <t>Termo para café 2</t>
  </si>
  <si>
    <t>Térmico, con bomba tipo dispensador. Portátil.  
 - Bomba manual para dispensar la bebida.  
 - Acero inoxidable y plástico. 
 - Agarradera plástica, tapa con empaque, bomba manual. 
 - Capacidad mínima de 3 litros</t>
  </si>
  <si>
    <t xml:space="preserve">Unidad (Única compra) </t>
  </si>
  <si>
    <t>Vasos biodegradables 1</t>
  </si>
  <si>
    <t>Elaborado en cartón 97% biodegradable
- Capacidad mínima de 4 oz</t>
  </si>
  <si>
    <t>Paquete de mínimo 50 unidades</t>
  </si>
  <si>
    <t>Vasos biodegradables 4</t>
  </si>
  <si>
    <t>Capacidad mínima de 9 onzas 
Sin tapa 
Liso Biodegradable y compostable. Elaborado en polyboard (cartón)  y/ocon la fibra de caña de azúcar o almidón de maíz</t>
  </si>
  <si>
    <t>SUBTOTAL INSUMOS, ELEMENTOS</t>
  </si>
  <si>
    <t>(3) Maquinarias y Equipos de Aseo y Cafetería</t>
  </si>
  <si>
    <t>Cantidad estimada
durante la ejecución del Contrato</t>
  </si>
  <si>
    <r>
      <t xml:space="preserve">Valor Unitario*Cantidad estimada </t>
    </r>
    <r>
      <rPr>
        <b/>
        <sz val="10"/>
        <color rgb="FFFF0000"/>
        <rFont val="Arial Narrow"/>
        <family val="2"/>
      </rPr>
      <t xml:space="preserve">mensual </t>
    </r>
    <r>
      <rPr>
        <b/>
        <sz val="10"/>
        <color theme="1"/>
        <rFont val="Arial Narrow"/>
        <family val="2"/>
      </rPr>
      <t xml:space="preserve">*12 </t>
    </r>
    <r>
      <rPr>
        <b/>
        <sz val="10"/>
        <color rgb="FFFF0000"/>
        <rFont val="Arial Narrow"/>
        <family val="2"/>
      </rPr>
      <t>meses</t>
    </r>
  </si>
  <si>
    <t>Punto Ecológico 5</t>
  </si>
  <si>
    <r>
      <t xml:space="preserve">Base metálica con techo en material metálico
- Mínimo tres contenedores así:
- Contenedor color </t>
    </r>
    <r>
      <rPr>
        <b/>
        <sz val="10"/>
        <color theme="1"/>
        <rFont val="Arial Narrow"/>
        <family val="2"/>
      </rPr>
      <t xml:space="preserve">verde </t>
    </r>
    <r>
      <rPr>
        <sz val="10"/>
        <color theme="1"/>
        <rFont val="Arial Narrow"/>
        <family val="2"/>
      </rPr>
      <t xml:space="preserve">con palabras "residuos orgánicos aprovechables: restos de comida, desechos agrícolas" en la cara frontal
- Contenedor color </t>
    </r>
    <r>
      <rPr>
        <b/>
        <sz val="10"/>
        <color theme="1"/>
        <rFont val="Arial Narrow"/>
        <family val="2"/>
      </rPr>
      <t xml:space="preserve">blanco </t>
    </r>
    <r>
      <rPr>
        <sz val="10"/>
        <color theme="1"/>
        <rFont val="Arial Narrow"/>
        <family val="2"/>
      </rPr>
      <t xml:space="preserve">con palabras "residuos aprovechables como plástico, vidrio, metales, multicapa, papel y cartón" en la cara frontal
- Contenedor color </t>
    </r>
    <r>
      <rPr>
        <b/>
        <sz val="10"/>
        <color theme="1"/>
        <rFont val="Arial Narrow"/>
        <family val="2"/>
      </rPr>
      <t>negro</t>
    </r>
    <r>
      <rPr>
        <sz val="10"/>
        <color theme="1"/>
        <rFont val="Arial Narrow"/>
        <family val="2"/>
      </rPr>
      <t xml:space="preserve"> con las palabras "residuos no aprovechables: papel higiénico, servilletas, papeles y cartones contaminados con comida, papeles metalizados" en la cara frontal
- Capacidad mínima de 50 litros para cada contenedor
- Contenedores elaborados en plástico
- Debe cumplir con lo estipulado en el artículo 4° de la Resolución 2184 del 26 de diciembre de 2019</t>
    </r>
  </si>
  <si>
    <t>Unidad en arrendamiento</t>
  </si>
  <si>
    <t>Contenedor de basura 12</t>
  </si>
  <si>
    <r>
      <t xml:space="preserve">Elaborado en plástico
- Con tapa en vaivén
- Capacidad mínima de 50 litros
- Color </t>
    </r>
    <r>
      <rPr>
        <b/>
        <sz val="10"/>
        <color theme="1"/>
        <rFont val="Arial Narrow"/>
        <family val="2"/>
      </rPr>
      <t>rojo</t>
    </r>
    <r>
      <rPr>
        <sz val="10"/>
        <color theme="1"/>
        <rFont val="Arial Narrow"/>
        <family val="2"/>
      </rPr>
      <t xml:space="preserve">
- Impresión de las palabras "Riesgo biológico" o "Residuos peligrosos" en la cara delantera del contenedor</t>
    </r>
  </si>
  <si>
    <t xml:space="preserve">Dispensador de agua </t>
  </si>
  <si>
    <t>Dispensador de agua fría y caliente
- Sistema de filtración multinivel
- Uso de gas refrigerante seguro para la capa de ozono Capacidad entre 200 y 250 litros</t>
  </si>
  <si>
    <t xml:space="preserve">Unidad en arrendamiento </t>
  </si>
  <si>
    <t>Greca para tintos 3</t>
  </si>
  <si>
    <t>Eléctrica de 110 v
- Cuerpo elaborada en lámina de acero inoxidable de calibre 24 como mínimo, grado alimento
- Resistencias elaboradas en cobre
- Terminales elaboradas en cobre remplazables sin soldadura
- Mínimo dos servicios
- Con su respectivo filtro y aro
- Con capacidad para 120 tintos</t>
  </si>
  <si>
    <t xml:space="preserve">Horno microondas de tipo industrial </t>
  </si>
  <si>
    <t>Potencia mínima de 1000 w
-	Tamaño mínimo de 30 cm de ancho por 30 cm de alto por 40 cm de profundidad.
-	Descongelamiento automático
-	 Con programas automáticos</t>
  </si>
  <si>
    <t>5</t>
  </si>
  <si>
    <t>Nevera</t>
  </si>
  <si>
    <t>400 litros aproximadamente 
No Frost
2 Puertas</t>
  </si>
  <si>
    <t>Máquina Cafetera automática Expresso/ otras multibebidas caliente</t>
  </si>
  <si>
    <t>Tecnología: Super automática
-Capacidad de agua: 1.5 a 3 L
- Tipos de filtros: Permanente
- Bebidas recomendadas:
Expreso, Cappuccino, Latte, macchiato, entre otros.
-Capacidad de preparación al mismo tiempo para dos tazas
- Niveles de intensidad
8</t>
  </si>
  <si>
    <t>SUBTOTAL DE MAQUINARIAS Y EQUIPOS</t>
  </si>
  <si>
    <t>(4) Servicio fumigación</t>
  </si>
  <si>
    <t>Estimación de Metros Cuadrados</t>
  </si>
  <si>
    <t xml:space="preserve">Una (1) jornada durante la vigencia del contrato </t>
  </si>
  <si>
    <t>Fumigación contra insectos en general (ácaros, pulgas, polillas, hormigas, cucarachas, moscas, etc.),
- Desinfección ambiental en las áreas sanitarias contra: hongos, virus y bacterias.
- Control de roedores.</t>
  </si>
  <si>
    <t>Servicio por m²</t>
  </si>
  <si>
    <t>SUBTOTAL SERVICIO FUMIGACIÓN</t>
  </si>
  <si>
    <t>SUBTOTAL PAGO SALARIO PERSONAL DESTINADO AL SERVICIO INTEGRAL DE ASEO INSUMOS, ELEMENTOS + MAQUINARIAS Y EQUIPOS  + SERVICIO DE FUMIGACIÓN</t>
  </si>
  <si>
    <t>AIU OFERTADO (INDICAR EN %)</t>
  </si>
  <si>
    <t xml:space="preserve">AIU $ </t>
  </si>
  <si>
    <t>IVA: BASE ESPECIAL * 19%  (INDIQUE LA FORMULA APLICABLE en $)</t>
  </si>
  <si>
    <t>TOTAL PROPUESTA</t>
  </si>
  <si>
    <t>Nombre del Representante legal</t>
  </si>
  <si>
    <t>Número de identificación del Representante legal</t>
  </si>
  <si>
    <t>Nombre del PROPONENTE</t>
  </si>
  <si>
    <t>(Firma de la persona natural, del Representante Legal de la Persona Jurídica o del proponente plural</t>
  </si>
  <si>
    <r>
      <t xml:space="preserve">Servicio para el periodo </t>
    </r>
    <r>
      <rPr>
        <b/>
        <u/>
        <sz val="10"/>
        <color theme="1"/>
        <rFont val="Arial Narrow"/>
        <family val="2"/>
      </rPr>
      <t>(18 diciembre 2024 al 17 diciembre 2025)</t>
    </r>
  </si>
  <si>
    <t>Pago de salario al personal destinado al servicio integral de aseo para doce (12) meses</t>
  </si>
  <si>
    <t>Valor Total (12 MESES)</t>
  </si>
  <si>
    <r>
      <rPr>
        <b/>
        <sz val="11"/>
        <color rgb="FF000000"/>
        <rFont val="Arial Narrow"/>
        <family val="2"/>
      </rPr>
      <t xml:space="preserve">NOTA 1: </t>
    </r>
    <r>
      <rPr>
        <sz val="11"/>
        <color rgb="FF000000"/>
        <rFont val="Arial Narrow"/>
        <family val="2"/>
      </rPr>
      <t xml:space="preserve">La base gravable especial para el IVA se aplicará según las siguientes reglas:  
(i) Se aplicará el 10% de la suma del valor del contrato correspondiente a la suma de los ítems (1), (2), (3), (4) si el AIU indicado en la propuesta económica es inferior o igual al 10%; 
 (ii) si el AUI indicado en la propuesta económica supera el 10% su propuesta económica </t>
    </r>
    <r>
      <rPr>
        <b/>
        <sz val="11"/>
        <color rgb="FF000000"/>
        <rFont val="Arial Narrow"/>
        <family val="2"/>
      </rPr>
      <t xml:space="preserve">será rechazada.
</t>
    </r>
    <r>
      <rPr>
        <sz val="11"/>
        <color rgb="FF000000"/>
        <rFont val="Arial Narrow"/>
        <family val="2"/>
      </rPr>
      <t xml:space="preserve">
Teniendo en cuenta lo anterior, cuando el AIU es inferior al 10%, debe aplicarse una base gravable especial, la cual se calcula así:
Base especial: Subtotal de los ítems (1),(2), (3), (4) * 10%
IVA: Base especial * 19% (Tarifa del IVA 2024)
</t>
    </r>
    <r>
      <rPr>
        <b/>
        <sz val="11"/>
        <color rgb="FF000000"/>
        <rFont val="Arial Narrow"/>
        <family val="2"/>
      </rPr>
      <t xml:space="preserve">
NOTA 2:  </t>
    </r>
    <r>
      <rPr>
        <sz val="11"/>
        <color rgb="FF000000"/>
        <rFont val="Arial Narrow"/>
        <family val="2"/>
      </rPr>
      <t xml:space="preserve">Tener en cuenta que los item marcados en rojo y con la descripción </t>
    </r>
    <r>
      <rPr>
        <b/>
        <sz val="11"/>
        <color rgb="FF000000"/>
        <rFont val="Arial Narrow"/>
        <family val="2"/>
      </rPr>
      <t xml:space="preserve">(Única Compra), </t>
    </r>
    <r>
      <rPr>
        <sz val="11"/>
        <color rgb="FF000000"/>
        <rFont val="Arial Narrow"/>
        <family val="2"/>
      </rPr>
      <t xml:space="preserve">son una única adquisicón durante la ejecución del contrato. Razón por la cual para obtener el valor total del item </t>
    </r>
    <r>
      <rPr>
        <b/>
        <sz val="14"/>
        <color rgb="FF000000"/>
        <rFont val="Arial Narrow"/>
        <family val="2"/>
      </rPr>
      <t>NO</t>
    </r>
    <r>
      <rPr>
        <b/>
        <sz val="11"/>
        <color rgb="FF000000"/>
        <rFont val="Arial Narrow"/>
        <family val="2"/>
      </rPr>
      <t xml:space="preserve"> </t>
    </r>
    <r>
      <rPr>
        <sz val="11"/>
        <color rgb="FF000000"/>
        <rFont val="Arial Narrow"/>
        <family val="2"/>
      </rPr>
      <t xml:space="preserve">se debe multiplicar por 12.
</t>
    </r>
    <r>
      <rPr>
        <b/>
        <sz val="11"/>
        <color rgb="FF000000"/>
        <rFont val="Arial Narrow"/>
        <family val="2"/>
      </rPr>
      <t>NOTA 3</t>
    </r>
    <r>
      <rPr>
        <sz val="11"/>
        <color rgb="FF000000"/>
        <rFont val="Arial Narrow"/>
        <family val="2"/>
      </rPr>
      <t xml:space="preserve">: Los valores ofertados por ítem NO podrán superar el valor determinado en el estudio de mercado y de sector en el proceso, so pena de </t>
    </r>
    <r>
      <rPr>
        <b/>
        <sz val="11"/>
        <color rgb="FF000000"/>
        <rFont val="Arial Narrow"/>
        <family val="2"/>
      </rPr>
      <t xml:space="preserve">RECHAZO </t>
    </r>
    <r>
      <rPr>
        <sz val="11"/>
        <color rgb="FF000000"/>
        <rFont val="Arial Narrow"/>
        <family val="2"/>
      </rPr>
      <t xml:space="preserve">de la propuesta. 
</t>
    </r>
    <r>
      <rPr>
        <b/>
        <sz val="11"/>
        <color rgb="FF000000"/>
        <rFont val="Arial Narrow"/>
        <family val="2"/>
      </rPr>
      <t>NOTA 4:</t>
    </r>
    <r>
      <rPr>
        <sz val="11"/>
        <color rgb="FF000000"/>
        <rFont val="Arial Narrow"/>
        <family val="2"/>
      </rPr>
      <t xml:space="preserve"> Si el valor total de la propuesta del “ANEXO 16.1 PROPUESTA ECONÓMICA (PAGO DE SALARIO AL PERSONAL DESTINADO AL SERVICIO INTEGRAL DE ASEO Y CAFETERÍA -INSUMOS, ELEMENTOS – MAQUINARIA Y EQUIPOS – SERVICIO FUMIGACIÓN) - </t>
    </r>
    <r>
      <rPr>
        <b/>
        <sz val="11"/>
        <color rgb="FF000000"/>
        <rFont val="Arial Narrow"/>
        <family val="2"/>
      </rPr>
      <t>formato</t>
    </r>
    <r>
      <rPr>
        <sz val="11"/>
        <color rgb="FF000000"/>
        <rFont val="Arial Narrow"/>
        <family val="2"/>
      </rPr>
      <t xml:space="preserve"> </t>
    </r>
    <r>
      <rPr>
        <b/>
        <sz val="11"/>
        <color rgb="FF000000"/>
        <rFont val="Arial Narrow"/>
        <family val="2"/>
      </rPr>
      <t>PDF</t>
    </r>
    <r>
      <rPr>
        <sz val="11"/>
        <color rgb="FF000000"/>
        <rFont val="Arial Narrow"/>
        <family val="2"/>
      </rPr>
      <t xml:space="preserve">” supera el valor total del proceso que corresponde a </t>
    </r>
    <r>
      <rPr>
        <b/>
        <sz val="11"/>
        <color rgb="FF000000"/>
        <rFont val="Arial Narrow"/>
        <family val="2"/>
      </rPr>
      <t xml:space="preserve"> $249.364.910,00</t>
    </r>
    <r>
      <rPr>
        <sz val="11"/>
        <color rgb="FF000000"/>
        <rFont val="Arial Narrow"/>
        <family val="2"/>
      </rPr>
      <t xml:space="preserve"> . la propuesta se rechazará, así mismo cuando en la propuesta se superen los valores unitarios techo será causal de </t>
    </r>
    <r>
      <rPr>
        <b/>
        <sz val="11"/>
        <color rgb="FF000000"/>
        <rFont val="Arial Narrow"/>
        <family val="2"/>
      </rPr>
      <t xml:space="preserve">rechazo.
</t>
    </r>
    <r>
      <rPr>
        <sz val="11"/>
        <color rgb="FF000000"/>
        <rFont val="Arial Narrow"/>
        <family val="2"/>
      </rPr>
      <t xml:space="preserve">
</t>
    </r>
    <r>
      <rPr>
        <b/>
        <sz val="11"/>
        <color rgb="FF000000"/>
        <rFont val="Arial Narrow"/>
        <family val="2"/>
      </rPr>
      <t>NOTA 5: El PROPONENTE debe tener en cuenta que al momento de determinar el valor de su propuesta económica deberá diligenciar de manera completa los anexos No. 16 en formato Excel y No. 6.1 en formato PDF, en caso contrario, la propuesta no se tendrá en cuenta para ningún efecto</t>
    </r>
    <r>
      <rPr>
        <b/>
        <u/>
        <sz val="11"/>
        <color rgb="FF000000"/>
        <rFont val="Arial Narrow"/>
        <family val="2"/>
      </rPr>
      <t>. 
Para efectos de la evaluación económica, prevalecerá el anexo presentado en formato PDF.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</si>
</sst>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-&quot;$&quot;\ * #,##0_-;\-&quot;$&quot;\ * #,##0_-;_-&quot;$&quot;\ * &quot;-&quot;_-;_-@_-"/>
    <numFmt numFmtId="44" formatCode="_-&quot;$&quot;\ * #,##0.00_-;\-&quot;$&quot;\ * #,##0.00_-;_-&quot;$&quot;\ * &quot;-&quot;??_-;_-@_-"/>
    <numFmt numFmtId="164" formatCode="_-&quot;$&quot;\ * #,##0.00_-;\-&quot;$&quot;\ * #,##0.00_-;_-&quot;$&quot;\ * &quot;-&quot;_-;_-@_-"/>
    <numFmt numFmtId="165" formatCode="0.0%"/>
  </numFmts>
  <fonts count="1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name val="Arial Narrow"/>
      <family val="2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b/>
      <sz val="14"/>
      <color theme="1"/>
      <name val="Arial Narrow"/>
      <family val="2"/>
    </font>
    <font>
      <sz val="10"/>
      <color rgb="FFFF0000"/>
      <name val="Arial Narrow"/>
      <family val="2"/>
    </font>
    <font>
      <sz val="10"/>
      <name val="Arial Narrow"/>
      <family val="2"/>
    </font>
    <font>
      <b/>
      <sz val="10"/>
      <color rgb="FFFF0000"/>
      <name val="Arial Narrow"/>
      <family val="2"/>
    </font>
    <font>
      <sz val="10"/>
      <color rgb="FF000000"/>
      <name val="Arial Narrow"/>
      <family val="2"/>
    </font>
    <font>
      <sz val="9"/>
      <color rgb="FF000000"/>
      <name val="Verdana"/>
      <family val="2"/>
    </font>
    <font>
      <b/>
      <u/>
      <sz val="10"/>
      <color theme="1"/>
      <name val="Arial Narrow"/>
      <family val="2"/>
    </font>
    <font>
      <sz val="11"/>
      <color rgb="FF000000"/>
      <name val="Arial Narrow"/>
      <family val="2"/>
    </font>
    <font>
      <b/>
      <sz val="11"/>
      <color rgb="FF000000"/>
      <name val="Arial Narrow"/>
      <family val="2"/>
    </font>
    <font>
      <b/>
      <sz val="14"/>
      <color rgb="FF000000"/>
      <name val="Arial Narrow"/>
      <family val="2"/>
    </font>
    <font>
      <b/>
      <u/>
      <sz val="11"/>
      <color rgb="FF000000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7">
    <xf numFmtId="0" fontId="0" fillId="0" borderId="0" xfId="0"/>
    <xf numFmtId="42" fontId="6" fillId="4" borderId="15" xfId="2" applyFont="1" applyFill="1" applyBorder="1" applyAlignment="1" applyProtection="1">
      <alignment vertical="center" wrapText="1"/>
      <protection locked="0"/>
    </xf>
    <xf numFmtId="42" fontId="6" fillId="4" borderId="15" xfId="2" applyFont="1" applyFill="1" applyBorder="1" applyAlignment="1" applyProtection="1">
      <alignment vertical="center" wrapText="1"/>
    </xf>
    <xf numFmtId="42" fontId="6" fillId="4" borderId="15" xfId="2" applyFont="1" applyFill="1" applyBorder="1" applyAlignment="1" applyProtection="1">
      <alignment horizontal="center" vertical="center" wrapText="1"/>
      <protection locked="0"/>
    </xf>
    <xf numFmtId="42" fontId="6" fillId="4" borderId="15" xfId="2" applyFont="1" applyFill="1" applyBorder="1" applyAlignment="1" applyProtection="1">
      <alignment horizontal="center" vertical="center" wrapText="1"/>
    </xf>
    <xf numFmtId="42" fontId="9" fillId="4" borderId="15" xfId="2" applyFont="1" applyFill="1" applyBorder="1" applyAlignment="1" applyProtection="1">
      <alignment horizontal="center" vertical="center" wrapText="1"/>
      <protection locked="0"/>
    </xf>
    <xf numFmtId="42" fontId="9" fillId="4" borderId="15" xfId="2" applyFont="1" applyFill="1" applyBorder="1" applyAlignment="1" applyProtection="1">
      <alignment horizontal="center" vertical="center" wrapText="1"/>
    </xf>
    <xf numFmtId="42" fontId="6" fillId="0" borderId="15" xfId="2" applyFont="1" applyFill="1" applyBorder="1" applyAlignment="1" applyProtection="1">
      <alignment horizontal="center" vertical="center" wrapText="1"/>
      <protection locked="0"/>
    </xf>
    <xf numFmtId="42" fontId="6" fillId="0" borderId="15" xfId="2" applyFont="1" applyFill="1" applyBorder="1" applyAlignment="1" applyProtection="1">
      <alignment horizontal="center" vertical="center" wrapText="1"/>
    </xf>
    <xf numFmtId="42" fontId="7" fillId="2" borderId="15" xfId="2" applyFont="1" applyFill="1" applyBorder="1" applyAlignment="1" applyProtection="1">
      <alignment horizontal="center" vertical="center" wrapText="1"/>
    </xf>
    <xf numFmtId="42" fontId="6" fillId="0" borderId="15" xfId="2" applyFont="1" applyBorder="1" applyAlignment="1" applyProtection="1">
      <alignment horizontal="center" vertical="center" wrapText="1"/>
      <protection locked="0"/>
    </xf>
    <xf numFmtId="42" fontId="6" fillId="0" borderId="15" xfId="2" applyFont="1" applyBorder="1" applyAlignment="1" applyProtection="1">
      <alignment horizontal="center" vertical="center" wrapText="1"/>
    </xf>
    <xf numFmtId="0" fontId="6" fillId="0" borderId="15" xfId="1" applyNumberFormat="1" applyFont="1" applyBorder="1" applyAlignment="1" applyProtection="1">
      <alignment horizontal="center" vertical="center" wrapText="1"/>
    </xf>
    <xf numFmtId="44" fontId="5" fillId="2" borderId="15" xfId="1" applyFont="1" applyFill="1" applyBorder="1" applyAlignment="1" applyProtection="1">
      <alignment horizontal="center" vertical="center" wrapText="1"/>
      <protection locked="0"/>
    </xf>
    <xf numFmtId="42" fontId="5" fillId="2" borderId="15" xfId="2" applyFont="1" applyFill="1" applyBorder="1" applyAlignment="1" applyProtection="1">
      <alignment horizontal="center" vertical="center" wrapText="1"/>
    </xf>
    <xf numFmtId="42" fontId="5" fillId="2" borderId="0" xfId="2" applyFont="1" applyFill="1" applyBorder="1" applyAlignment="1" applyProtection="1">
      <alignment horizontal="center" vertical="center" wrapText="1"/>
    </xf>
    <xf numFmtId="42" fontId="7" fillId="5" borderId="10" xfId="2" applyFont="1" applyFill="1" applyBorder="1" applyAlignment="1" applyProtection="1">
      <alignment horizontal="center" vertical="center" wrapText="1"/>
    </xf>
    <xf numFmtId="42" fontId="7" fillId="5" borderId="9" xfId="2" applyFont="1" applyFill="1" applyBorder="1" applyAlignment="1" applyProtection="1">
      <alignment horizontal="center" vertical="center" wrapText="1"/>
    </xf>
    <xf numFmtId="42" fontId="6" fillId="0" borderId="14" xfId="2" applyFont="1" applyFill="1" applyBorder="1" applyAlignment="1" applyProtection="1">
      <alignment horizontal="center" vertical="center" wrapText="1"/>
      <protection locked="0"/>
    </xf>
    <xf numFmtId="42" fontId="6" fillId="0" borderId="14" xfId="2" applyFont="1" applyFill="1" applyBorder="1" applyAlignment="1" applyProtection="1">
      <alignment horizontal="center" vertical="center" wrapText="1"/>
    </xf>
    <xf numFmtId="0" fontId="6" fillId="0" borderId="15" xfId="0" applyFont="1" applyBorder="1" applyAlignment="1" applyProtection="1">
      <alignment horizontal="center" vertical="center" wrapText="1"/>
      <protection locked="0"/>
    </xf>
    <xf numFmtId="164" fontId="7" fillId="2" borderId="9" xfId="2" applyNumberFormat="1" applyFont="1" applyFill="1" applyBorder="1" applyAlignment="1" applyProtection="1">
      <alignment horizontal="center" vertical="center" wrapText="1"/>
    </xf>
    <xf numFmtId="164" fontId="6" fillId="0" borderId="15" xfId="2" applyNumberFormat="1" applyFont="1" applyBorder="1" applyAlignment="1" applyProtection="1">
      <alignment horizontal="center" vertical="center" wrapText="1"/>
    </xf>
    <xf numFmtId="165" fontId="7" fillId="0" borderId="10" xfId="3" applyNumberFormat="1" applyFont="1" applyFill="1" applyBorder="1" applyAlignment="1" applyProtection="1">
      <alignment horizontal="center" vertical="center" wrapText="1"/>
      <protection locked="0"/>
    </xf>
    <xf numFmtId="0" fontId="6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justify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6" fillId="4" borderId="15" xfId="0" applyFont="1" applyFill="1" applyBorder="1" applyAlignment="1">
      <alignment horizontal="center" vertical="center" wrapText="1"/>
    </xf>
    <xf numFmtId="0" fontId="6" fillId="4" borderId="15" xfId="0" applyFont="1" applyFill="1" applyBorder="1" applyAlignment="1">
      <alignment horizontal="justify" vertical="center" wrapText="1"/>
    </xf>
    <xf numFmtId="49" fontId="6" fillId="4" borderId="15" xfId="0" applyNumberFormat="1" applyFont="1" applyFill="1" applyBorder="1" applyAlignment="1">
      <alignment horizontal="justify" vertical="center" wrapText="1"/>
    </xf>
    <xf numFmtId="49" fontId="6" fillId="4" borderId="15" xfId="0" applyNumberFormat="1" applyFont="1" applyFill="1" applyBorder="1" applyAlignment="1">
      <alignment horizontal="center" vertical="center" wrapText="1"/>
    </xf>
    <xf numFmtId="49" fontId="6" fillId="4" borderId="15" xfId="0" applyNumberFormat="1" applyFont="1" applyFill="1" applyBorder="1" applyAlignment="1">
      <alignment vertical="center" wrapText="1"/>
    </xf>
    <xf numFmtId="0" fontId="8" fillId="4" borderId="15" xfId="0" applyFont="1" applyFill="1" applyBorder="1" applyAlignment="1">
      <alignment horizontal="center" vertical="center" wrapText="1"/>
    </xf>
    <xf numFmtId="0" fontId="6" fillId="4" borderId="15" xfId="0" applyFont="1" applyFill="1" applyBorder="1" applyAlignment="1">
      <alignment vertical="center" wrapText="1"/>
    </xf>
    <xf numFmtId="0" fontId="9" fillId="4" borderId="15" xfId="0" applyFont="1" applyFill="1" applyBorder="1" applyAlignment="1">
      <alignment horizontal="center" vertical="center" wrapText="1"/>
    </xf>
    <xf numFmtId="0" fontId="9" fillId="4" borderId="15" xfId="0" applyFont="1" applyFill="1" applyBorder="1" applyAlignment="1">
      <alignment horizontal="justify" vertical="center" wrapText="1"/>
    </xf>
    <xf numFmtId="0" fontId="6" fillId="0" borderId="15" xfId="0" applyFont="1" applyBorder="1" applyAlignment="1">
      <alignment horizontal="left" vertical="center" wrapText="1"/>
    </xf>
    <xf numFmtId="0" fontId="11" fillId="0" borderId="15" xfId="0" applyFont="1" applyBorder="1" applyAlignment="1">
      <alignment horizontal="center" wrapText="1"/>
    </xf>
    <xf numFmtId="42" fontId="6" fillId="0" borderId="15" xfId="0" applyNumberFormat="1" applyFont="1" applyBorder="1" applyAlignment="1">
      <alignment horizontal="center" vertical="center" wrapText="1"/>
    </xf>
    <xf numFmtId="0" fontId="6" fillId="0" borderId="14" xfId="0" applyFont="1" applyBorder="1" applyAlignment="1">
      <alignment horizontal="left" vertical="center" wrapText="1"/>
    </xf>
    <xf numFmtId="49" fontId="6" fillId="0" borderId="15" xfId="0" applyNumberFormat="1" applyFont="1" applyBorder="1" applyAlignment="1">
      <alignment horizontal="justify" vertical="center" wrapText="1"/>
    </xf>
    <xf numFmtId="49" fontId="6" fillId="0" borderId="15" xfId="0" applyNumberFormat="1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44" fontId="7" fillId="5" borderId="10" xfId="1" applyFont="1" applyFill="1" applyBorder="1" applyAlignment="1" applyProtection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12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4" xfId="0" applyFont="1" applyFill="1" applyBorder="1" applyAlignment="1">
      <alignment horizontal="center" vertical="center" wrapText="1"/>
    </xf>
    <xf numFmtId="0" fontId="2" fillId="6" borderId="5" xfId="0" applyFont="1" applyFill="1" applyBorder="1" applyAlignment="1">
      <alignment horizontal="center" vertical="center" wrapText="1"/>
    </xf>
    <xf numFmtId="0" fontId="2" fillId="6" borderId="6" xfId="0" applyFont="1" applyFill="1" applyBorder="1" applyAlignment="1">
      <alignment horizontal="center" vertical="center" wrapText="1"/>
    </xf>
    <xf numFmtId="0" fontId="2" fillId="6" borderId="7" xfId="0" applyFont="1" applyFill="1" applyBorder="1" applyAlignment="1">
      <alignment horizontal="center" vertical="center" wrapText="1"/>
    </xf>
    <xf numFmtId="0" fontId="2" fillId="6" borderId="8" xfId="0" applyFont="1" applyFill="1" applyBorder="1" applyAlignment="1">
      <alignment horizontal="center" vertical="center" wrapText="1"/>
    </xf>
    <xf numFmtId="0" fontId="2" fillId="6" borderId="9" xfId="0" applyFont="1" applyFill="1" applyBorder="1" applyAlignment="1">
      <alignment horizontal="center" vertical="center" wrapText="1"/>
    </xf>
    <xf numFmtId="0" fontId="5" fillId="0" borderId="11" xfId="0" applyFont="1" applyBorder="1" applyAlignment="1">
      <alignment vertical="center" wrapText="1"/>
    </xf>
    <xf numFmtId="0" fontId="5" fillId="0" borderId="12" xfId="0" applyFont="1" applyBorder="1" applyAlignment="1">
      <alignment vertical="center" wrapText="1"/>
    </xf>
    <xf numFmtId="0" fontId="5" fillId="0" borderId="13" xfId="0" applyFont="1" applyBorder="1" applyAlignment="1">
      <alignment vertical="center" wrapText="1"/>
    </xf>
    <xf numFmtId="0" fontId="4" fillId="0" borderId="8" xfId="0" applyFont="1" applyBorder="1" applyAlignment="1">
      <alignment horizontal="left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5" fillId="2" borderId="29" xfId="0" applyFont="1" applyFill="1" applyBorder="1" applyAlignment="1">
      <alignment horizontal="center" vertical="center" wrapText="1"/>
    </xf>
    <xf numFmtId="0" fontId="5" fillId="2" borderId="30" xfId="0" applyFont="1" applyFill="1" applyBorder="1" applyAlignment="1">
      <alignment horizontal="center" vertical="center" wrapText="1"/>
    </xf>
    <xf numFmtId="0" fontId="5" fillId="2" borderId="29" xfId="0" applyFont="1" applyFill="1" applyBorder="1" applyAlignment="1">
      <alignment horizontal="justify" vertical="center" wrapText="1"/>
    </xf>
    <xf numFmtId="0" fontId="5" fillId="2" borderId="30" xfId="0" applyFont="1" applyFill="1" applyBorder="1" applyAlignment="1">
      <alignment horizontal="justify" vertical="center" wrapText="1"/>
    </xf>
    <xf numFmtId="0" fontId="5" fillId="3" borderId="29" xfId="0" applyFont="1" applyFill="1" applyBorder="1" applyAlignment="1">
      <alignment horizontal="center" vertical="center" wrapText="1"/>
    </xf>
    <xf numFmtId="0" fontId="5" fillId="3" borderId="30" xfId="0" applyFont="1" applyFill="1" applyBorder="1" applyAlignment="1">
      <alignment horizontal="center" vertical="center" wrapText="1"/>
    </xf>
    <xf numFmtId="0" fontId="5" fillId="2" borderId="31" xfId="0" applyFont="1" applyFill="1" applyBorder="1" applyAlignment="1">
      <alignment horizontal="center" vertical="center" wrapText="1"/>
    </xf>
    <xf numFmtId="0" fontId="5" fillId="2" borderId="32" xfId="0" applyFont="1" applyFill="1" applyBorder="1" applyAlignment="1">
      <alignment horizontal="center" vertical="center" wrapText="1"/>
    </xf>
    <xf numFmtId="0" fontId="5" fillId="2" borderId="33" xfId="0" applyFont="1" applyFill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4" fillId="0" borderId="15" xfId="0" applyFont="1" applyBorder="1" applyAlignment="1">
      <alignment horizontal="left"/>
    </xf>
    <xf numFmtId="0" fontId="5" fillId="2" borderId="15" xfId="0" applyFont="1" applyFill="1" applyBorder="1" applyAlignment="1">
      <alignment horizontal="justify" vertical="center" wrapText="1"/>
    </xf>
    <xf numFmtId="0" fontId="5" fillId="3" borderId="15" xfId="0" applyFont="1" applyFill="1" applyBorder="1" applyAlignment="1">
      <alignment horizontal="center" vertical="center" wrapText="1"/>
    </xf>
    <xf numFmtId="42" fontId="6" fillId="0" borderId="15" xfId="2" applyFont="1" applyBorder="1" applyAlignment="1" applyProtection="1">
      <alignment horizontal="center" vertical="center" wrapText="1"/>
    </xf>
    <xf numFmtId="0" fontId="6" fillId="0" borderId="15" xfId="0" applyFont="1" applyBorder="1" applyAlignment="1">
      <alignment horizontal="left" vertical="center" wrapText="1"/>
    </xf>
    <xf numFmtId="42" fontId="6" fillId="0" borderId="15" xfId="2" applyFont="1" applyBorder="1" applyAlignment="1" applyProtection="1">
      <alignment horizontal="center" vertical="center" wrapText="1"/>
      <protection locked="0"/>
    </xf>
    <xf numFmtId="0" fontId="3" fillId="0" borderId="15" xfId="0" applyFont="1" applyBorder="1" applyAlignment="1" applyProtection="1">
      <alignment horizontal="center"/>
      <protection locked="0"/>
    </xf>
    <xf numFmtId="0" fontId="3" fillId="0" borderId="25" xfId="0" applyFont="1" applyBorder="1" applyAlignment="1" applyProtection="1">
      <alignment horizontal="center"/>
      <protection locked="0"/>
    </xf>
    <xf numFmtId="0" fontId="4" fillId="5" borderId="1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49" fontId="4" fillId="0" borderId="15" xfId="0" applyNumberFormat="1" applyFont="1" applyBorder="1" applyAlignment="1">
      <alignment horizontal="left"/>
    </xf>
    <xf numFmtId="0" fontId="5" fillId="2" borderId="17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5" borderId="7" xfId="0" applyFont="1" applyFill="1" applyBorder="1" applyAlignment="1">
      <alignment horizontal="center" vertical="center" wrapText="1"/>
    </xf>
    <xf numFmtId="0" fontId="5" fillId="5" borderId="8" xfId="0" applyFont="1" applyFill="1" applyBorder="1" applyAlignment="1">
      <alignment horizontal="center" vertical="center" wrapText="1"/>
    </xf>
    <xf numFmtId="0" fontId="5" fillId="5" borderId="9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3" fillId="0" borderId="27" xfId="0" applyFont="1" applyBorder="1" applyAlignment="1" applyProtection="1">
      <alignment horizontal="center"/>
      <protection locked="0"/>
    </xf>
    <xf numFmtId="0" fontId="3" fillId="0" borderId="28" xfId="0" applyFont="1" applyBorder="1" applyAlignment="1" applyProtection="1">
      <alignment horizontal="center"/>
      <protection locked="0"/>
    </xf>
    <xf numFmtId="0" fontId="4" fillId="0" borderId="26" xfId="0" applyFont="1" applyBorder="1" applyAlignment="1">
      <alignment horizontal="left" vertical="center" wrapText="1"/>
    </xf>
    <xf numFmtId="0" fontId="4" fillId="0" borderId="27" xfId="0" applyFont="1" applyBorder="1" applyAlignment="1">
      <alignment horizontal="left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5" fillId="5" borderId="20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 wrapText="1"/>
    </xf>
    <xf numFmtId="0" fontId="7" fillId="5" borderId="20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4" fillId="7" borderId="1" xfId="0" applyFont="1" applyFill="1" applyBorder="1" applyAlignment="1">
      <alignment horizontal="left" vertical="center" wrapText="1"/>
    </xf>
    <xf numFmtId="0" fontId="3" fillId="7" borderId="2" xfId="0" applyFont="1" applyFill="1" applyBorder="1" applyAlignment="1">
      <alignment horizontal="left" vertical="center" wrapText="1"/>
    </xf>
    <xf numFmtId="0" fontId="3" fillId="7" borderId="3" xfId="0" applyFont="1" applyFill="1" applyBorder="1" applyAlignment="1">
      <alignment horizontal="left" vertical="center" wrapText="1"/>
    </xf>
    <xf numFmtId="0" fontId="4" fillId="0" borderId="21" xfId="0" applyFont="1" applyBorder="1" applyAlignment="1">
      <alignment horizontal="left" vertical="center"/>
    </xf>
    <xf numFmtId="0" fontId="4" fillId="0" borderId="22" xfId="0" applyFont="1" applyBorder="1" applyAlignment="1">
      <alignment horizontal="left" vertical="center"/>
    </xf>
    <xf numFmtId="0" fontId="4" fillId="0" borderId="23" xfId="0" applyFont="1" applyBorder="1" applyAlignment="1">
      <alignment horizontal="left" vertical="center"/>
    </xf>
  </cellXfs>
  <cellStyles count="4">
    <cellStyle name="Moneda" xfId="1" builtinId="4"/>
    <cellStyle name="Moneda [0]" xfId="2" builtinId="7"/>
    <cellStyle name="Normal" xfId="0" builtinId="0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DE49E3-61CD-40AB-B29D-1EF2BA58F01A}">
  <dimension ref="B1:I122"/>
  <sheetViews>
    <sheetView showGridLines="0" tabSelected="1" view="pageBreakPreview" topLeftCell="A106" zoomScale="85" zoomScaleNormal="100" zoomScaleSheetLayoutView="85" workbookViewId="0">
      <selection activeCell="K112" sqref="K112"/>
    </sheetView>
  </sheetViews>
  <sheetFormatPr baseColWidth="10" defaultColWidth="11.453125" defaultRowHeight="14.5" x14ac:dyDescent="0.35"/>
  <cols>
    <col min="1" max="1" width="3.54296875" customWidth="1"/>
    <col min="2" max="2" width="10.81640625" customWidth="1"/>
    <col min="3" max="3" width="17.1796875" customWidth="1"/>
    <col min="4" max="4" width="26.7265625" customWidth="1"/>
    <col min="5" max="5" width="19.54296875" customWidth="1"/>
    <col min="7" max="8" width="23.54296875" customWidth="1"/>
    <col min="9" max="9" width="19.453125" customWidth="1"/>
    <col min="10" max="10" width="18.26953125" customWidth="1"/>
    <col min="11" max="11" width="19.1796875" customWidth="1"/>
    <col min="12" max="12" width="12.54296875" bestFit="1" customWidth="1"/>
  </cols>
  <sheetData>
    <row r="1" spans="2:8" ht="15" thickBot="1" x14ac:dyDescent="0.4"/>
    <row r="2" spans="2:8" ht="42.75" customHeight="1" thickBot="1" x14ac:dyDescent="0.4">
      <c r="B2" s="50" t="s">
        <v>0</v>
      </c>
      <c r="C2" s="51"/>
      <c r="D2" s="51"/>
      <c r="E2" s="51"/>
      <c r="F2" s="51"/>
      <c r="G2" s="51"/>
      <c r="H2" s="52"/>
    </row>
    <row r="3" spans="2:8" x14ac:dyDescent="0.35">
      <c r="B3" s="53" t="s">
        <v>1</v>
      </c>
      <c r="C3" s="54"/>
      <c r="D3" s="54"/>
      <c r="E3" s="54"/>
      <c r="F3" s="54"/>
      <c r="G3" s="54"/>
      <c r="H3" s="55"/>
    </row>
    <row r="4" spans="2:8" ht="15" thickBot="1" x14ac:dyDescent="0.4">
      <c r="B4" s="56"/>
      <c r="C4" s="57"/>
      <c r="D4" s="57"/>
      <c r="E4" s="57"/>
      <c r="F4" s="57"/>
      <c r="G4" s="57"/>
      <c r="H4" s="58"/>
    </row>
    <row r="5" spans="2:8" ht="10" customHeight="1" x14ac:dyDescent="0.35"/>
    <row r="6" spans="2:8" ht="29.5" customHeight="1" thickBot="1" x14ac:dyDescent="0.4">
      <c r="B6" s="62" t="s">
        <v>2</v>
      </c>
      <c r="C6" s="62"/>
      <c r="D6" s="62"/>
      <c r="E6" s="62"/>
      <c r="F6" s="62"/>
      <c r="G6" s="62"/>
      <c r="H6" s="62"/>
    </row>
    <row r="7" spans="2:8" ht="30" customHeight="1" x14ac:dyDescent="0.35">
      <c r="B7" s="66" t="s">
        <v>3</v>
      </c>
      <c r="C7" s="66" t="s">
        <v>4</v>
      </c>
      <c r="D7" s="68" t="s">
        <v>5</v>
      </c>
      <c r="E7" s="66" t="s">
        <v>6</v>
      </c>
      <c r="F7" s="66" t="s">
        <v>7</v>
      </c>
      <c r="G7" s="70" t="s">
        <v>8</v>
      </c>
      <c r="H7" s="66" t="s">
        <v>211</v>
      </c>
    </row>
    <row r="8" spans="2:8" ht="30" customHeight="1" x14ac:dyDescent="0.35">
      <c r="B8" s="67"/>
      <c r="C8" s="67"/>
      <c r="D8" s="69"/>
      <c r="E8" s="67"/>
      <c r="F8" s="67"/>
      <c r="G8" s="71"/>
      <c r="H8" s="74"/>
    </row>
    <row r="9" spans="2:8" ht="48.65" customHeight="1" x14ac:dyDescent="0.35">
      <c r="B9" s="24">
        <v>1</v>
      </c>
      <c r="C9" s="25" t="s">
        <v>10</v>
      </c>
      <c r="D9" s="26" t="s">
        <v>210</v>
      </c>
      <c r="E9" s="25" t="s">
        <v>209</v>
      </c>
      <c r="F9" s="25">
        <v>4</v>
      </c>
      <c r="G9" s="10"/>
      <c r="H9" s="22">
        <f>+F9*G9*12</f>
        <v>0</v>
      </c>
    </row>
    <row r="10" spans="2:8" ht="30" customHeight="1" thickBot="1" x14ac:dyDescent="0.4">
      <c r="B10" s="72" t="s">
        <v>11</v>
      </c>
      <c r="C10" s="73"/>
      <c r="D10" s="73"/>
      <c r="E10" s="73"/>
      <c r="F10" s="73"/>
      <c r="G10" s="73"/>
      <c r="H10" s="21">
        <f>+ROUND(H9,0)</f>
        <v>0</v>
      </c>
    </row>
    <row r="11" spans="2:8" ht="16.5" customHeight="1" thickBot="1" x14ac:dyDescent="0.4"/>
    <row r="12" spans="2:8" ht="68.25" customHeight="1" thickBot="1" x14ac:dyDescent="0.4">
      <c r="B12" s="59" t="s">
        <v>12</v>
      </c>
      <c r="C12" s="60"/>
      <c r="D12" s="60"/>
      <c r="E12" s="60"/>
      <c r="F12" s="60"/>
      <c r="G12" s="60"/>
      <c r="H12" s="61"/>
    </row>
    <row r="13" spans="2:8" ht="15.65" customHeight="1" x14ac:dyDescent="0.35">
      <c r="B13" s="65" t="s">
        <v>13</v>
      </c>
      <c r="C13" s="65"/>
      <c r="D13" s="65"/>
      <c r="E13" s="65"/>
      <c r="F13" s="65"/>
      <c r="G13" s="65"/>
      <c r="H13" s="65"/>
    </row>
    <row r="14" spans="2:8" x14ac:dyDescent="0.35">
      <c r="B14" s="63" t="s">
        <v>14</v>
      </c>
      <c r="C14" s="63" t="s">
        <v>3</v>
      </c>
      <c r="D14" s="63" t="s">
        <v>5</v>
      </c>
      <c r="E14" s="63" t="s">
        <v>6</v>
      </c>
      <c r="F14" s="63" t="s">
        <v>7</v>
      </c>
      <c r="G14" s="63" t="s">
        <v>8</v>
      </c>
      <c r="H14" s="27" t="s">
        <v>9</v>
      </c>
    </row>
    <row r="15" spans="2:8" ht="69" customHeight="1" thickBot="1" x14ac:dyDescent="0.4">
      <c r="B15" s="64"/>
      <c r="C15" s="64"/>
      <c r="D15" s="64"/>
      <c r="E15" s="64"/>
      <c r="F15" s="64"/>
      <c r="G15" s="64"/>
      <c r="H15" s="27" t="s">
        <v>15</v>
      </c>
    </row>
    <row r="16" spans="2:8" ht="39" x14ac:dyDescent="0.35">
      <c r="B16" s="25">
        <v>2</v>
      </c>
      <c r="C16" s="28" t="s">
        <v>16</v>
      </c>
      <c r="D16" s="29" t="s">
        <v>17</v>
      </c>
      <c r="E16" s="28" t="s">
        <v>18</v>
      </c>
      <c r="F16" s="28">
        <v>1</v>
      </c>
      <c r="G16" s="1"/>
      <c r="H16" s="2">
        <f>F16*G16*12</f>
        <v>0</v>
      </c>
    </row>
    <row r="17" spans="2:8" ht="52" x14ac:dyDescent="0.35">
      <c r="B17" s="25">
        <v>3</v>
      </c>
      <c r="C17" s="28" t="s">
        <v>19</v>
      </c>
      <c r="D17" s="30" t="s">
        <v>20</v>
      </c>
      <c r="E17" s="31" t="s">
        <v>21</v>
      </c>
      <c r="F17" s="28">
        <v>4</v>
      </c>
      <c r="G17" s="3"/>
      <c r="H17" s="4">
        <f>F17*G17*12</f>
        <v>0</v>
      </c>
    </row>
    <row r="18" spans="2:8" ht="208" x14ac:dyDescent="0.35">
      <c r="B18" s="25">
        <v>4</v>
      </c>
      <c r="C18" s="28" t="s">
        <v>22</v>
      </c>
      <c r="D18" s="32" t="s">
        <v>23</v>
      </c>
      <c r="E18" s="28" t="s">
        <v>24</v>
      </c>
      <c r="F18" s="28">
        <v>3</v>
      </c>
      <c r="G18" s="1"/>
      <c r="H18" s="2">
        <f t="shared" ref="H18" si="0">F18*G18*12</f>
        <v>0</v>
      </c>
    </row>
    <row r="19" spans="2:8" ht="39" x14ac:dyDescent="0.35">
      <c r="B19" s="25">
        <v>5</v>
      </c>
      <c r="C19" s="28" t="s">
        <v>25</v>
      </c>
      <c r="D19" s="29" t="s">
        <v>26</v>
      </c>
      <c r="E19" s="28" t="s">
        <v>27</v>
      </c>
      <c r="F19" s="28">
        <v>4</v>
      </c>
      <c r="G19" s="1"/>
      <c r="H19" s="2">
        <f>+F19*G19*12</f>
        <v>0</v>
      </c>
    </row>
    <row r="20" spans="2:8" ht="91" x14ac:dyDescent="0.35">
      <c r="B20" s="25">
        <v>6</v>
      </c>
      <c r="C20" s="28" t="s">
        <v>28</v>
      </c>
      <c r="D20" s="32" t="s">
        <v>29</v>
      </c>
      <c r="E20" s="33" t="s">
        <v>30</v>
      </c>
      <c r="F20" s="28">
        <v>3</v>
      </c>
      <c r="G20" s="1"/>
      <c r="H20" s="2">
        <f>+F20*G20</f>
        <v>0</v>
      </c>
    </row>
    <row r="21" spans="2:8" ht="65" x14ac:dyDescent="0.35">
      <c r="B21" s="25">
        <v>7</v>
      </c>
      <c r="C21" s="28" t="s">
        <v>31</v>
      </c>
      <c r="D21" s="29" t="s">
        <v>32</v>
      </c>
      <c r="E21" s="28" t="s">
        <v>33</v>
      </c>
      <c r="F21" s="28">
        <v>7</v>
      </c>
      <c r="G21" s="3"/>
      <c r="H21" s="4">
        <f t="shared" ref="H21:H27" si="1">+F21*G21*12</f>
        <v>0</v>
      </c>
    </row>
    <row r="22" spans="2:8" ht="234" x14ac:dyDescent="0.35">
      <c r="B22" s="25">
        <v>8</v>
      </c>
      <c r="C22" s="28" t="s">
        <v>34</v>
      </c>
      <c r="D22" s="34" t="s">
        <v>35</v>
      </c>
      <c r="E22" s="28" t="s">
        <v>36</v>
      </c>
      <c r="F22" s="28">
        <v>3</v>
      </c>
      <c r="G22" s="1"/>
      <c r="H22" s="2">
        <f t="shared" si="1"/>
        <v>0</v>
      </c>
    </row>
    <row r="23" spans="2:8" ht="65" x14ac:dyDescent="0.35">
      <c r="B23" s="25">
        <v>9</v>
      </c>
      <c r="C23" s="28" t="s">
        <v>37</v>
      </c>
      <c r="D23" s="34" t="s">
        <v>38</v>
      </c>
      <c r="E23" s="28" t="s">
        <v>39</v>
      </c>
      <c r="F23" s="28">
        <v>2</v>
      </c>
      <c r="G23" s="1"/>
      <c r="H23" s="2">
        <f t="shared" si="1"/>
        <v>0</v>
      </c>
    </row>
    <row r="24" spans="2:8" ht="78" x14ac:dyDescent="0.35">
      <c r="B24" s="25">
        <v>10</v>
      </c>
      <c r="C24" s="28" t="s">
        <v>40</v>
      </c>
      <c r="D24" s="32" t="s">
        <v>41</v>
      </c>
      <c r="E24" s="28" t="s">
        <v>39</v>
      </c>
      <c r="F24" s="28">
        <v>10</v>
      </c>
      <c r="G24" s="1"/>
      <c r="H24" s="2">
        <f t="shared" si="1"/>
        <v>0</v>
      </c>
    </row>
    <row r="25" spans="2:8" ht="78" x14ac:dyDescent="0.35">
      <c r="B25" s="25">
        <v>11</v>
      </c>
      <c r="C25" s="28" t="s">
        <v>42</v>
      </c>
      <c r="D25" s="30" t="s">
        <v>43</v>
      </c>
      <c r="E25" s="28" t="s">
        <v>39</v>
      </c>
      <c r="F25" s="28">
        <v>10</v>
      </c>
      <c r="G25" s="3"/>
      <c r="H25" s="4">
        <f t="shared" si="1"/>
        <v>0</v>
      </c>
    </row>
    <row r="26" spans="2:8" ht="78" x14ac:dyDescent="0.35">
      <c r="B26" s="25">
        <v>12</v>
      </c>
      <c r="C26" s="31" t="s">
        <v>44</v>
      </c>
      <c r="D26" s="30" t="s">
        <v>45</v>
      </c>
      <c r="E26" s="28" t="s">
        <v>39</v>
      </c>
      <c r="F26" s="28">
        <v>7</v>
      </c>
      <c r="G26" s="3"/>
      <c r="H26" s="4">
        <f t="shared" si="1"/>
        <v>0</v>
      </c>
    </row>
    <row r="27" spans="2:8" ht="104" x14ac:dyDescent="0.35">
      <c r="B27" s="25">
        <v>13</v>
      </c>
      <c r="C27" s="28" t="s">
        <v>46</v>
      </c>
      <c r="D27" s="32" t="s">
        <v>47</v>
      </c>
      <c r="E27" s="28" t="s">
        <v>39</v>
      </c>
      <c r="F27" s="28">
        <v>7</v>
      </c>
      <c r="G27" s="1"/>
      <c r="H27" s="2">
        <f t="shared" si="1"/>
        <v>0</v>
      </c>
    </row>
    <row r="28" spans="2:8" ht="104" x14ac:dyDescent="0.35">
      <c r="B28" s="25">
        <v>14</v>
      </c>
      <c r="C28" s="28" t="s">
        <v>48</v>
      </c>
      <c r="D28" s="34" t="s">
        <v>49</v>
      </c>
      <c r="E28" s="33" t="s">
        <v>30</v>
      </c>
      <c r="F28" s="28">
        <v>2</v>
      </c>
      <c r="G28" s="1"/>
      <c r="H28" s="2">
        <f>+F28*G28</f>
        <v>0</v>
      </c>
    </row>
    <row r="29" spans="2:8" ht="91" x14ac:dyDescent="0.35">
      <c r="B29" s="25">
        <v>15</v>
      </c>
      <c r="C29" s="28" t="s">
        <v>50</v>
      </c>
      <c r="D29" s="34" t="s">
        <v>51</v>
      </c>
      <c r="E29" s="28" t="s">
        <v>52</v>
      </c>
      <c r="F29" s="28">
        <v>1</v>
      </c>
      <c r="G29" s="1"/>
      <c r="H29" s="2">
        <f>+F29*G29*12</f>
        <v>0</v>
      </c>
    </row>
    <row r="30" spans="2:8" ht="221" x14ac:dyDescent="0.35">
      <c r="B30" s="25">
        <v>16</v>
      </c>
      <c r="C30" s="28" t="s">
        <v>53</v>
      </c>
      <c r="D30" s="34" t="s">
        <v>54</v>
      </c>
      <c r="E30" s="28" t="s">
        <v>52</v>
      </c>
      <c r="F30" s="28">
        <v>3</v>
      </c>
      <c r="G30" s="1"/>
      <c r="H30" s="2">
        <f>+F30*G30*12</f>
        <v>0</v>
      </c>
    </row>
    <row r="31" spans="2:8" ht="78" x14ac:dyDescent="0.35">
      <c r="B31" s="25">
        <v>17</v>
      </c>
      <c r="C31" s="28" t="s">
        <v>55</v>
      </c>
      <c r="D31" s="34" t="s">
        <v>56</v>
      </c>
      <c r="E31" s="33" t="s">
        <v>30</v>
      </c>
      <c r="F31" s="28">
        <v>2</v>
      </c>
      <c r="G31" s="1"/>
      <c r="H31" s="2">
        <f>+F31*G31</f>
        <v>0</v>
      </c>
    </row>
    <row r="32" spans="2:8" ht="158.25" customHeight="1" x14ac:dyDescent="0.35">
      <c r="B32" s="25">
        <v>18</v>
      </c>
      <c r="C32" s="28" t="s">
        <v>57</v>
      </c>
      <c r="D32" s="34" t="s">
        <v>58</v>
      </c>
      <c r="E32" s="28" t="s">
        <v>59</v>
      </c>
      <c r="F32" s="28">
        <v>3</v>
      </c>
      <c r="G32" s="1"/>
      <c r="H32" s="2">
        <f t="shared" ref="H32:H47" si="2">+F32*G32*12</f>
        <v>0</v>
      </c>
    </row>
    <row r="33" spans="2:8" ht="91" x14ac:dyDescent="0.35">
      <c r="B33" s="25">
        <v>19</v>
      </c>
      <c r="C33" s="28" t="s">
        <v>60</v>
      </c>
      <c r="D33" s="34" t="s">
        <v>61</v>
      </c>
      <c r="E33" s="28" t="s">
        <v>62</v>
      </c>
      <c r="F33" s="28">
        <v>4</v>
      </c>
      <c r="G33" s="1"/>
      <c r="H33" s="2">
        <f t="shared" si="2"/>
        <v>0</v>
      </c>
    </row>
    <row r="34" spans="2:8" ht="91" x14ac:dyDescent="0.35">
      <c r="B34" s="25">
        <v>20</v>
      </c>
      <c r="C34" s="28" t="s">
        <v>63</v>
      </c>
      <c r="D34" s="29" t="s">
        <v>64</v>
      </c>
      <c r="E34" s="28" t="s">
        <v>62</v>
      </c>
      <c r="F34" s="28">
        <v>4</v>
      </c>
      <c r="G34" s="1"/>
      <c r="H34" s="2">
        <f t="shared" si="2"/>
        <v>0</v>
      </c>
    </row>
    <row r="35" spans="2:8" ht="80.150000000000006" customHeight="1" x14ac:dyDescent="0.35">
      <c r="B35" s="25">
        <v>21</v>
      </c>
      <c r="C35" s="28" t="s">
        <v>65</v>
      </c>
      <c r="D35" s="29" t="s">
        <v>66</v>
      </c>
      <c r="E35" s="28" t="s">
        <v>33</v>
      </c>
      <c r="F35" s="28">
        <v>6</v>
      </c>
      <c r="G35" s="1"/>
      <c r="H35" s="2">
        <f t="shared" si="2"/>
        <v>0</v>
      </c>
    </row>
    <row r="36" spans="2:8" ht="91" x14ac:dyDescent="0.35">
      <c r="B36" s="25">
        <v>22</v>
      </c>
      <c r="C36" s="28" t="s">
        <v>67</v>
      </c>
      <c r="D36" s="29" t="s">
        <v>68</v>
      </c>
      <c r="E36" s="28" t="s">
        <v>62</v>
      </c>
      <c r="F36" s="28">
        <v>6</v>
      </c>
      <c r="G36" s="1"/>
      <c r="H36" s="2">
        <f t="shared" si="2"/>
        <v>0</v>
      </c>
    </row>
    <row r="37" spans="2:8" ht="65" x14ac:dyDescent="0.35">
      <c r="B37" s="25">
        <v>23</v>
      </c>
      <c r="C37" s="28" t="s">
        <v>69</v>
      </c>
      <c r="D37" s="29" t="s">
        <v>70</v>
      </c>
      <c r="E37" s="28" t="s">
        <v>71</v>
      </c>
      <c r="F37" s="28">
        <v>5</v>
      </c>
      <c r="G37" s="1"/>
      <c r="H37" s="2">
        <f t="shared" si="2"/>
        <v>0</v>
      </c>
    </row>
    <row r="38" spans="2:8" ht="65" x14ac:dyDescent="0.35">
      <c r="B38" s="25">
        <v>24</v>
      </c>
      <c r="C38" s="28" t="s">
        <v>72</v>
      </c>
      <c r="D38" s="29" t="s">
        <v>73</v>
      </c>
      <c r="E38" s="28" t="s">
        <v>71</v>
      </c>
      <c r="F38" s="28">
        <v>5</v>
      </c>
      <c r="G38" s="1"/>
      <c r="H38" s="2">
        <f t="shared" si="2"/>
        <v>0</v>
      </c>
    </row>
    <row r="39" spans="2:8" ht="60.75" customHeight="1" x14ac:dyDescent="0.35">
      <c r="B39" s="25">
        <v>25</v>
      </c>
      <c r="C39" s="28" t="s">
        <v>74</v>
      </c>
      <c r="D39" s="29" t="s">
        <v>75</v>
      </c>
      <c r="E39" s="28" t="s">
        <v>76</v>
      </c>
      <c r="F39" s="28">
        <v>2</v>
      </c>
      <c r="G39" s="1"/>
      <c r="H39" s="2">
        <f t="shared" si="2"/>
        <v>0</v>
      </c>
    </row>
    <row r="40" spans="2:8" ht="135" customHeight="1" x14ac:dyDescent="0.35">
      <c r="B40" s="25">
        <v>26</v>
      </c>
      <c r="C40" s="28" t="s">
        <v>77</v>
      </c>
      <c r="D40" s="29" t="s">
        <v>78</v>
      </c>
      <c r="E40" s="28" t="s">
        <v>21</v>
      </c>
      <c r="F40" s="28">
        <v>3</v>
      </c>
      <c r="G40" s="1"/>
      <c r="H40" s="2">
        <f t="shared" si="2"/>
        <v>0</v>
      </c>
    </row>
    <row r="41" spans="2:8" ht="260" x14ac:dyDescent="0.35">
      <c r="B41" s="25">
        <v>27</v>
      </c>
      <c r="C41" s="28" t="s">
        <v>79</v>
      </c>
      <c r="D41" s="34" t="s">
        <v>80</v>
      </c>
      <c r="E41" s="28" t="s">
        <v>81</v>
      </c>
      <c r="F41" s="28">
        <v>3</v>
      </c>
      <c r="G41" s="1"/>
      <c r="H41" s="2">
        <f t="shared" si="2"/>
        <v>0</v>
      </c>
    </row>
    <row r="42" spans="2:8" ht="221" x14ac:dyDescent="0.35">
      <c r="B42" s="25">
        <v>28</v>
      </c>
      <c r="C42" s="28" t="s">
        <v>82</v>
      </c>
      <c r="D42" s="29" t="s">
        <v>83</v>
      </c>
      <c r="E42" s="28" t="s">
        <v>84</v>
      </c>
      <c r="F42" s="28">
        <v>3</v>
      </c>
      <c r="G42" s="1"/>
      <c r="H42" s="2">
        <f t="shared" si="2"/>
        <v>0</v>
      </c>
    </row>
    <row r="43" spans="2:8" ht="52" x14ac:dyDescent="0.35">
      <c r="B43" s="25">
        <v>29</v>
      </c>
      <c r="C43" s="28" t="s">
        <v>85</v>
      </c>
      <c r="D43" s="29" t="s">
        <v>86</v>
      </c>
      <c r="E43" s="28" t="s">
        <v>33</v>
      </c>
      <c r="F43" s="28">
        <v>6</v>
      </c>
      <c r="G43" s="1"/>
      <c r="H43" s="2">
        <f t="shared" si="2"/>
        <v>0</v>
      </c>
    </row>
    <row r="44" spans="2:8" ht="234" x14ac:dyDescent="0.35">
      <c r="B44" s="25">
        <v>30</v>
      </c>
      <c r="C44" s="28" t="s">
        <v>87</v>
      </c>
      <c r="D44" s="29" t="s">
        <v>88</v>
      </c>
      <c r="E44" s="28" t="s">
        <v>21</v>
      </c>
      <c r="F44" s="28">
        <v>3</v>
      </c>
      <c r="G44" s="3"/>
      <c r="H44" s="4">
        <f t="shared" si="2"/>
        <v>0</v>
      </c>
    </row>
    <row r="45" spans="2:8" ht="195" x14ac:dyDescent="0.35">
      <c r="B45" s="25">
        <v>31</v>
      </c>
      <c r="C45" s="28" t="s">
        <v>89</v>
      </c>
      <c r="D45" s="29" t="s">
        <v>90</v>
      </c>
      <c r="E45" s="28" t="s">
        <v>91</v>
      </c>
      <c r="F45" s="28">
        <v>3</v>
      </c>
      <c r="G45" s="1"/>
      <c r="H45" s="2">
        <f t="shared" si="2"/>
        <v>0</v>
      </c>
    </row>
    <row r="46" spans="2:8" ht="195" x14ac:dyDescent="0.35">
      <c r="B46" s="25">
        <v>32</v>
      </c>
      <c r="C46" s="28" t="s">
        <v>92</v>
      </c>
      <c r="D46" s="29" t="s">
        <v>93</v>
      </c>
      <c r="E46" s="28" t="s">
        <v>94</v>
      </c>
      <c r="F46" s="28">
        <v>3</v>
      </c>
      <c r="G46" s="1"/>
      <c r="H46" s="2">
        <f t="shared" si="2"/>
        <v>0</v>
      </c>
    </row>
    <row r="47" spans="2:8" ht="143" x14ac:dyDescent="0.35">
      <c r="B47" s="25">
        <v>33</v>
      </c>
      <c r="C47" s="28" t="s">
        <v>95</v>
      </c>
      <c r="D47" s="29" t="s">
        <v>96</v>
      </c>
      <c r="E47" s="28" t="s">
        <v>97</v>
      </c>
      <c r="F47" s="28">
        <v>1</v>
      </c>
      <c r="G47" s="1"/>
      <c r="H47" s="2">
        <f t="shared" si="2"/>
        <v>0</v>
      </c>
    </row>
    <row r="48" spans="2:8" ht="91" x14ac:dyDescent="0.35">
      <c r="B48" s="25">
        <v>34</v>
      </c>
      <c r="C48" s="28" t="s">
        <v>98</v>
      </c>
      <c r="D48" s="29" t="s">
        <v>99</v>
      </c>
      <c r="E48" s="28" t="s">
        <v>100</v>
      </c>
      <c r="F48" s="28">
        <v>8</v>
      </c>
      <c r="G48" s="1"/>
      <c r="H48" s="2">
        <f>+F48*G48*12</f>
        <v>0</v>
      </c>
    </row>
    <row r="49" spans="2:8" ht="52" x14ac:dyDescent="0.35">
      <c r="B49" s="25">
        <v>35</v>
      </c>
      <c r="C49" s="28" t="s">
        <v>101</v>
      </c>
      <c r="D49" s="30" t="s">
        <v>102</v>
      </c>
      <c r="E49" s="28" t="s">
        <v>103</v>
      </c>
      <c r="F49" s="28">
        <v>10</v>
      </c>
      <c r="G49" s="3"/>
      <c r="H49" s="4">
        <f>+F49*G49*12</f>
        <v>0</v>
      </c>
    </row>
    <row r="50" spans="2:8" ht="52" x14ac:dyDescent="0.35">
      <c r="B50" s="25">
        <v>36</v>
      </c>
      <c r="C50" s="28" t="s">
        <v>104</v>
      </c>
      <c r="D50" s="34" t="s">
        <v>105</v>
      </c>
      <c r="E50" s="28" t="s">
        <v>103</v>
      </c>
      <c r="F50" s="28">
        <v>10</v>
      </c>
      <c r="G50" s="1"/>
      <c r="H50" s="2">
        <f>+F50*G50*12</f>
        <v>0</v>
      </c>
    </row>
    <row r="51" spans="2:8" ht="65" x14ac:dyDescent="0.35">
      <c r="B51" s="25">
        <v>37</v>
      </c>
      <c r="C51" s="28" t="s">
        <v>106</v>
      </c>
      <c r="D51" s="29" t="s">
        <v>107</v>
      </c>
      <c r="E51" s="33" t="s">
        <v>108</v>
      </c>
      <c r="F51" s="28">
        <v>4</v>
      </c>
      <c r="G51" s="1"/>
      <c r="H51" s="2">
        <f>+F51*G51</f>
        <v>0</v>
      </c>
    </row>
    <row r="52" spans="2:8" ht="78" x14ac:dyDescent="0.35">
      <c r="B52" s="25">
        <v>38</v>
      </c>
      <c r="C52" s="28" t="s">
        <v>109</v>
      </c>
      <c r="D52" s="29" t="s">
        <v>110</v>
      </c>
      <c r="E52" s="28" t="s">
        <v>111</v>
      </c>
      <c r="F52" s="28">
        <v>3</v>
      </c>
      <c r="G52" s="1"/>
      <c r="H52" s="2">
        <f t="shared" ref="H52:H71" si="3">+F52*G52*12</f>
        <v>0</v>
      </c>
    </row>
    <row r="53" spans="2:8" ht="78" x14ac:dyDescent="0.35">
      <c r="B53" s="25">
        <v>39</v>
      </c>
      <c r="C53" s="28" t="s">
        <v>112</v>
      </c>
      <c r="D53" s="29" t="s">
        <v>113</v>
      </c>
      <c r="E53" s="28" t="s">
        <v>33</v>
      </c>
      <c r="F53" s="28">
        <v>10</v>
      </c>
      <c r="G53" s="1"/>
      <c r="H53" s="2">
        <f t="shared" si="3"/>
        <v>0</v>
      </c>
    </row>
    <row r="54" spans="2:8" ht="74.150000000000006" customHeight="1" x14ac:dyDescent="0.35">
      <c r="B54" s="25">
        <v>40</v>
      </c>
      <c r="C54" s="28" t="s">
        <v>114</v>
      </c>
      <c r="D54" s="29" t="s">
        <v>115</v>
      </c>
      <c r="E54" s="28" t="s">
        <v>33</v>
      </c>
      <c r="F54" s="28">
        <v>20</v>
      </c>
      <c r="G54" s="1"/>
      <c r="H54" s="2">
        <f t="shared" si="3"/>
        <v>0</v>
      </c>
    </row>
    <row r="55" spans="2:8" ht="78" x14ac:dyDescent="0.35">
      <c r="B55" s="25">
        <v>41</v>
      </c>
      <c r="C55" s="28" t="s">
        <v>116</v>
      </c>
      <c r="D55" s="29" t="s">
        <v>117</v>
      </c>
      <c r="E55" s="28" t="s">
        <v>62</v>
      </c>
      <c r="F55" s="28">
        <v>4</v>
      </c>
      <c r="G55" s="1"/>
      <c r="H55" s="2">
        <f t="shared" si="3"/>
        <v>0</v>
      </c>
    </row>
    <row r="56" spans="2:8" ht="65" x14ac:dyDescent="0.35">
      <c r="B56" s="25">
        <v>42</v>
      </c>
      <c r="C56" s="28" t="s">
        <v>118</v>
      </c>
      <c r="D56" s="29" t="s">
        <v>119</v>
      </c>
      <c r="E56" s="28" t="s">
        <v>21</v>
      </c>
      <c r="F56" s="28">
        <v>2</v>
      </c>
      <c r="G56" s="1"/>
      <c r="H56" s="2">
        <f t="shared" si="3"/>
        <v>0</v>
      </c>
    </row>
    <row r="57" spans="2:8" ht="92.25" customHeight="1" x14ac:dyDescent="0.35">
      <c r="B57" s="25">
        <v>43</v>
      </c>
      <c r="C57" s="28" t="s">
        <v>120</v>
      </c>
      <c r="D57" s="29" t="s">
        <v>121</v>
      </c>
      <c r="E57" s="28" t="s">
        <v>122</v>
      </c>
      <c r="F57" s="28">
        <v>15</v>
      </c>
      <c r="G57" s="1"/>
      <c r="H57" s="2">
        <f t="shared" si="3"/>
        <v>0</v>
      </c>
    </row>
    <row r="58" spans="2:8" ht="204.75" customHeight="1" x14ac:dyDescent="0.35">
      <c r="B58" s="25">
        <v>44</v>
      </c>
      <c r="C58" s="28" t="s">
        <v>123</v>
      </c>
      <c r="D58" s="29" t="s">
        <v>124</v>
      </c>
      <c r="E58" s="28" t="s">
        <v>125</v>
      </c>
      <c r="F58" s="28">
        <v>15</v>
      </c>
      <c r="G58" s="1"/>
      <c r="H58" s="2">
        <f t="shared" si="3"/>
        <v>0</v>
      </c>
    </row>
    <row r="59" spans="2:8" ht="45" customHeight="1" x14ac:dyDescent="0.35">
      <c r="B59" s="25">
        <v>45</v>
      </c>
      <c r="C59" s="28" t="s">
        <v>126</v>
      </c>
      <c r="D59" s="29" t="s">
        <v>127</v>
      </c>
      <c r="E59" s="28" t="s">
        <v>128</v>
      </c>
      <c r="F59" s="28">
        <v>2</v>
      </c>
      <c r="G59" s="1"/>
      <c r="H59" s="2">
        <f t="shared" si="3"/>
        <v>0</v>
      </c>
    </row>
    <row r="60" spans="2:8" ht="54.75" customHeight="1" x14ac:dyDescent="0.35">
      <c r="B60" s="25">
        <v>46</v>
      </c>
      <c r="C60" s="28" t="s">
        <v>129</v>
      </c>
      <c r="D60" s="29" t="s">
        <v>130</v>
      </c>
      <c r="E60" s="28" t="s">
        <v>131</v>
      </c>
      <c r="F60" s="28">
        <v>50</v>
      </c>
      <c r="G60" s="1"/>
      <c r="H60" s="2">
        <f t="shared" si="3"/>
        <v>0</v>
      </c>
    </row>
    <row r="61" spans="2:8" ht="65" x14ac:dyDescent="0.35">
      <c r="B61" s="25">
        <v>47</v>
      </c>
      <c r="C61" s="28" t="s">
        <v>132</v>
      </c>
      <c r="D61" s="29" t="s">
        <v>133</v>
      </c>
      <c r="E61" s="28" t="s">
        <v>134</v>
      </c>
      <c r="F61" s="28">
        <v>15</v>
      </c>
      <c r="G61" s="1"/>
      <c r="H61" s="2">
        <f t="shared" si="3"/>
        <v>0</v>
      </c>
    </row>
    <row r="62" spans="2:8" ht="91" x14ac:dyDescent="0.35">
      <c r="B62" s="25">
        <v>48</v>
      </c>
      <c r="C62" s="28" t="s">
        <v>135</v>
      </c>
      <c r="D62" s="34" t="s">
        <v>136</v>
      </c>
      <c r="E62" s="28" t="s">
        <v>137</v>
      </c>
      <c r="F62" s="28">
        <v>4</v>
      </c>
      <c r="G62" s="1"/>
      <c r="H62" s="2">
        <f t="shared" si="3"/>
        <v>0</v>
      </c>
    </row>
    <row r="63" spans="2:8" ht="39" x14ac:dyDescent="0.35">
      <c r="B63" s="25">
        <v>49</v>
      </c>
      <c r="C63" s="28" t="s">
        <v>138</v>
      </c>
      <c r="D63" s="29" t="s">
        <v>139</v>
      </c>
      <c r="E63" s="28" t="s">
        <v>140</v>
      </c>
      <c r="F63" s="28">
        <v>35</v>
      </c>
      <c r="G63" s="1"/>
      <c r="H63" s="2">
        <f t="shared" si="3"/>
        <v>0</v>
      </c>
    </row>
    <row r="64" spans="2:8" ht="26" x14ac:dyDescent="0.35">
      <c r="B64" s="25">
        <v>50</v>
      </c>
      <c r="C64" s="28" t="s">
        <v>141</v>
      </c>
      <c r="D64" s="29" t="s">
        <v>142</v>
      </c>
      <c r="E64" s="28" t="s">
        <v>143</v>
      </c>
      <c r="F64" s="28">
        <v>5</v>
      </c>
      <c r="G64" s="1"/>
      <c r="H64" s="2">
        <f t="shared" si="3"/>
        <v>0</v>
      </c>
    </row>
    <row r="65" spans="2:8" ht="26" x14ac:dyDescent="0.35">
      <c r="B65" s="25">
        <v>51</v>
      </c>
      <c r="C65" s="35" t="s">
        <v>144</v>
      </c>
      <c r="D65" s="36" t="s">
        <v>145</v>
      </c>
      <c r="E65" s="35" t="s">
        <v>146</v>
      </c>
      <c r="F65" s="35">
        <v>10</v>
      </c>
      <c r="G65" s="5"/>
      <c r="H65" s="6">
        <f t="shared" si="3"/>
        <v>0</v>
      </c>
    </row>
    <row r="66" spans="2:8" ht="26" x14ac:dyDescent="0.35">
      <c r="B66" s="25">
        <v>52</v>
      </c>
      <c r="C66" s="35" t="s">
        <v>147</v>
      </c>
      <c r="D66" s="36" t="s">
        <v>148</v>
      </c>
      <c r="E66" s="35" t="s">
        <v>149</v>
      </c>
      <c r="F66" s="35">
        <v>10</v>
      </c>
      <c r="G66" s="5"/>
      <c r="H66" s="6">
        <f t="shared" si="3"/>
        <v>0</v>
      </c>
    </row>
    <row r="67" spans="2:8" ht="65" x14ac:dyDescent="0.35">
      <c r="B67" s="25">
        <v>53</v>
      </c>
      <c r="C67" s="28" t="s">
        <v>150</v>
      </c>
      <c r="D67" s="29" t="s">
        <v>151</v>
      </c>
      <c r="E67" s="28" t="s">
        <v>152</v>
      </c>
      <c r="F67" s="28">
        <v>6</v>
      </c>
      <c r="G67" s="3"/>
      <c r="H67" s="4">
        <f t="shared" si="3"/>
        <v>0</v>
      </c>
    </row>
    <row r="68" spans="2:8" ht="156" x14ac:dyDescent="0.35">
      <c r="B68" s="25">
        <v>54</v>
      </c>
      <c r="C68" s="28" t="s">
        <v>153</v>
      </c>
      <c r="D68" s="29" t="s">
        <v>154</v>
      </c>
      <c r="E68" s="28" t="s">
        <v>155</v>
      </c>
      <c r="F68" s="28">
        <v>5</v>
      </c>
      <c r="G68" s="3"/>
      <c r="H68" s="4">
        <f t="shared" si="3"/>
        <v>0</v>
      </c>
    </row>
    <row r="69" spans="2:8" ht="153" customHeight="1" x14ac:dyDescent="0.35">
      <c r="B69" s="25">
        <v>55</v>
      </c>
      <c r="C69" s="28" t="s">
        <v>156</v>
      </c>
      <c r="D69" s="29" t="s">
        <v>157</v>
      </c>
      <c r="E69" s="28" t="s">
        <v>158</v>
      </c>
      <c r="F69" s="28">
        <v>20</v>
      </c>
      <c r="G69" s="3"/>
      <c r="H69" s="4">
        <f t="shared" si="3"/>
        <v>0</v>
      </c>
    </row>
    <row r="70" spans="2:8" ht="153" customHeight="1" x14ac:dyDescent="0.35">
      <c r="B70" s="25">
        <v>56</v>
      </c>
      <c r="C70" s="28" t="s">
        <v>159</v>
      </c>
      <c r="D70" s="29" t="s">
        <v>160</v>
      </c>
      <c r="E70" s="28" t="s">
        <v>161</v>
      </c>
      <c r="F70" s="28">
        <v>2</v>
      </c>
      <c r="G70" s="3"/>
      <c r="H70" s="4">
        <f>+F70*G70</f>
        <v>0</v>
      </c>
    </row>
    <row r="71" spans="2:8" ht="52" x14ac:dyDescent="0.35">
      <c r="B71" s="25">
        <v>57</v>
      </c>
      <c r="C71" s="28" t="s">
        <v>162</v>
      </c>
      <c r="D71" s="29" t="s">
        <v>163</v>
      </c>
      <c r="E71" s="28" t="s">
        <v>140</v>
      </c>
      <c r="F71" s="28">
        <v>15</v>
      </c>
      <c r="G71" s="3"/>
      <c r="H71" s="4">
        <f t="shared" si="3"/>
        <v>0</v>
      </c>
    </row>
    <row r="72" spans="2:8" ht="104" x14ac:dyDescent="0.35">
      <c r="B72" s="25">
        <v>58</v>
      </c>
      <c r="C72" s="28" t="s">
        <v>164</v>
      </c>
      <c r="D72" s="29" t="s">
        <v>165</v>
      </c>
      <c r="E72" s="33" t="s">
        <v>166</v>
      </c>
      <c r="F72" s="28">
        <v>1</v>
      </c>
      <c r="G72" s="3"/>
      <c r="H72" s="4">
        <f>+F72*G72</f>
        <v>0</v>
      </c>
    </row>
    <row r="73" spans="2:8" ht="39" x14ac:dyDescent="0.35">
      <c r="B73" s="25">
        <v>59</v>
      </c>
      <c r="C73" s="25" t="s">
        <v>167</v>
      </c>
      <c r="D73" s="26" t="s">
        <v>168</v>
      </c>
      <c r="E73" s="25" t="s">
        <v>169</v>
      </c>
      <c r="F73" s="25">
        <v>10</v>
      </c>
      <c r="G73" s="7"/>
      <c r="H73" s="8">
        <f>+F73*G73*12</f>
        <v>0</v>
      </c>
    </row>
    <row r="74" spans="2:8" ht="79" customHeight="1" x14ac:dyDescent="0.35">
      <c r="B74" s="25">
        <v>60</v>
      </c>
      <c r="C74" s="25" t="s">
        <v>170</v>
      </c>
      <c r="D74" s="26" t="s">
        <v>171</v>
      </c>
      <c r="E74" s="25" t="s">
        <v>169</v>
      </c>
      <c r="F74" s="25">
        <v>10</v>
      </c>
      <c r="G74" s="7"/>
      <c r="H74" s="8">
        <f>+F74*G74*12</f>
        <v>0</v>
      </c>
    </row>
    <row r="75" spans="2:8" ht="18" x14ac:dyDescent="0.35">
      <c r="B75" s="76" t="s">
        <v>172</v>
      </c>
      <c r="C75" s="76"/>
      <c r="D75" s="76"/>
      <c r="E75" s="76"/>
      <c r="F75" s="76"/>
      <c r="G75" s="76"/>
      <c r="H75" s="9">
        <f>ROUND(SUM(H16:H74),0)</f>
        <v>0</v>
      </c>
    </row>
    <row r="76" spans="2:8" x14ac:dyDescent="0.35">
      <c r="B76" s="77" t="s">
        <v>173</v>
      </c>
      <c r="C76" s="77"/>
      <c r="D76" s="77"/>
      <c r="E76" s="77"/>
      <c r="F76" s="77"/>
      <c r="G76" s="77"/>
      <c r="H76" s="77"/>
    </row>
    <row r="77" spans="2:8" x14ac:dyDescent="0.35">
      <c r="B77" s="76" t="s">
        <v>14</v>
      </c>
      <c r="C77" s="76" t="s">
        <v>3</v>
      </c>
      <c r="D77" s="78" t="s">
        <v>5</v>
      </c>
      <c r="E77" s="76" t="s">
        <v>6</v>
      </c>
      <c r="F77" s="79" t="s">
        <v>174</v>
      </c>
      <c r="G77" s="76" t="s">
        <v>8</v>
      </c>
      <c r="H77" s="27" t="s">
        <v>9</v>
      </c>
    </row>
    <row r="78" spans="2:8" ht="49" customHeight="1" x14ac:dyDescent="0.35">
      <c r="B78" s="76"/>
      <c r="C78" s="76"/>
      <c r="D78" s="78"/>
      <c r="E78" s="76"/>
      <c r="F78" s="79"/>
      <c r="G78" s="76"/>
      <c r="H78" s="27" t="s">
        <v>175</v>
      </c>
    </row>
    <row r="79" spans="2:8" x14ac:dyDescent="0.35">
      <c r="B79" s="75">
        <v>61</v>
      </c>
      <c r="C79" s="75" t="s">
        <v>176</v>
      </c>
      <c r="D79" s="81" t="s">
        <v>177</v>
      </c>
      <c r="E79" s="75" t="s">
        <v>178</v>
      </c>
      <c r="F79" s="75">
        <v>3</v>
      </c>
      <c r="G79" s="82"/>
      <c r="H79" s="80">
        <f>+F79*G79*12</f>
        <v>0</v>
      </c>
    </row>
    <row r="80" spans="2:8" x14ac:dyDescent="0.35">
      <c r="B80" s="75"/>
      <c r="C80" s="75"/>
      <c r="D80" s="81"/>
      <c r="E80" s="75"/>
      <c r="F80" s="75"/>
      <c r="G80" s="82"/>
      <c r="H80" s="80"/>
    </row>
    <row r="81" spans="2:8" x14ac:dyDescent="0.35">
      <c r="B81" s="75"/>
      <c r="C81" s="75"/>
      <c r="D81" s="81"/>
      <c r="E81" s="75"/>
      <c r="F81" s="75"/>
      <c r="G81" s="82"/>
      <c r="H81" s="80"/>
    </row>
    <row r="82" spans="2:8" x14ac:dyDescent="0.35">
      <c r="B82" s="75"/>
      <c r="C82" s="75"/>
      <c r="D82" s="81"/>
      <c r="E82" s="75"/>
      <c r="F82" s="75"/>
      <c r="G82" s="82"/>
      <c r="H82" s="80"/>
    </row>
    <row r="83" spans="2:8" x14ac:dyDescent="0.35">
      <c r="B83" s="75"/>
      <c r="C83" s="75"/>
      <c r="D83" s="81"/>
      <c r="E83" s="75"/>
      <c r="F83" s="75"/>
      <c r="G83" s="82"/>
      <c r="H83" s="80"/>
    </row>
    <row r="84" spans="2:8" x14ac:dyDescent="0.35">
      <c r="B84" s="75"/>
      <c r="C84" s="75"/>
      <c r="D84" s="81"/>
      <c r="E84" s="75"/>
      <c r="F84" s="75"/>
      <c r="G84" s="82"/>
      <c r="H84" s="80"/>
    </row>
    <row r="85" spans="2:8" ht="210" customHeight="1" x14ac:dyDescent="0.35">
      <c r="B85" s="75"/>
      <c r="C85" s="75"/>
      <c r="D85" s="81"/>
      <c r="E85" s="75"/>
      <c r="F85" s="75"/>
      <c r="G85" s="82"/>
      <c r="H85" s="80"/>
    </row>
    <row r="86" spans="2:8" ht="99.65" customHeight="1" x14ac:dyDescent="0.35">
      <c r="B86" s="25">
        <v>62</v>
      </c>
      <c r="C86" s="38" t="s">
        <v>179</v>
      </c>
      <c r="D86" s="37" t="s">
        <v>180</v>
      </c>
      <c r="E86" s="25" t="s">
        <v>178</v>
      </c>
      <c r="F86" s="12">
        <v>3</v>
      </c>
      <c r="G86" s="20"/>
      <c r="H86" s="39">
        <f>+F86*G86*12</f>
        <v>0</v>
      </c>
    </row>
    <row r="87" spans="2:8" ht="79.5" customHeight="1" x14ac:dyDescent="0.35">
      <c r="B87" s="24">
        <v>63</v>
      </c>
      <c r="C87" s="24" t="s">
        <v>181</v>
      </c>
      <c r="D87" s="40" t="s">
        <v>182</v>
      </c>
      <c r="E87" s="24" t="s">
        <v>183</v>
      </c>
      <c r="F87" s="24">
        <v>3</v>
      </c>
      <c r="G87" s="18"/>
      <c r="H87" s="19">
        <f>+F87*G87*12</f>
        <v>0</v>
      </c>
    </row>
    <row r="88" spans="2:8" x14ac:dyDescent="0.35">
      <c r="B88" s="75">
        <v>64</v>
      </c>
      <c r="C88" s="75" t="s">
        <v>184</v>
      </c>
      <c r="D88" s="81" t="s">
        <v>185</v>
      </c>
      <c r="E88" s="75" t="s">
        <v>178</v>
      </c>
      <c r="F88" s="75">
        <v>3</v>
      </c>
      <c r="G88" s="82"/>
      <c r="H88" s="80">
        <f>+F88*G88*12</f>
        <v>0</v>
      </c>
    </row>
    <row r="89" spans="2:8" x14ac:dyDescent="0.35">
      <c r="B89" s="75"/>
      <c r="C89" s="75"/>
      <c r="D89" s="81"/>
      <c r="E89" s="75"/>
      <c r="F89" s="75"/>
      <c r="G89" s="82"/>
      <c r="H89" s="80"/>
    </row>
    <row r="90" spans="2:8" x14ac:dyDescent="0.35">
      <c r="B90" s="75"/>
      <c r="C90" s="75"/>
      <c r="D90" s="81"/>
      <c r="E90" s="75"/>
      <c r="F90" s="75"/>
      <c r="G90" s="82"/>
      <c r="H90" s="80"/>
    </row>
    <row r="91" spans="2:8" x14ac:dyDescent="0.35">
      <c r="B91" s="75"/>
      <c r="C91" s="75"/>
      <c r="D91" s="81"/>
      <c r="E91" s="75"/>
      <c r="F91" s="75"/>
      <c r="G91" s="82"/>
      <c r="H91" s="80"/>
    </row>
    <row r="92" spans="2:8" x14ac:dyDescent="0.35">
      <c r="B92" s="75"/>
      <c r="C92" s="75"/>
      <c r="D92" s="81"/>
      <c r="E92" s="75"/>
      <c r="F92" s="75"/>
      <c r="G92" s="82"/>
      <c r="H92" s="80"/>
    </row>
    <row r="93" spans="2:8" x14ac:dyDescent="0.35">
      <c r="B93" s="75"/>
      <c r="C93" s="75"/>
      <c r="D93" s="81"/>
      <c r="E93" s="75"/>
      <c r="F93" s="75"/>
      <c r="G93" s="82"/>
      <c r="H93" s="80"/>
    </row>
    <row r="94" spans="2:8" x14ac:dyDescent="0.35">
      <c r="B94" s="75"/>
      <c r="C94" s="75"/>
      <c r="D94" s="81"/>
      <c r="E94" s="75"/>
      <c r="F94" s="75"/>
      <c r="G94" s="82"/>
      <c r="H94" s="80"/>
    </row>
    <row r="95" spans="2:8" x14ac:dyDescent="0.35">
      <c r="B95" s="75"/>
      <c r="C95" s="75"/>
      <c r="D95" s="81"/>
      <c r="E95" s="75"/>
      <c r="F95" s="75"/>
      <c r="G95" s="82"/>
      <c r="H95" s="80"/>
    </row>
    <row r="96" spans="2:8" x14ac:dyDescent="0.35">
      <c r="B96" s="75"/>
      <c r="C96" s="75"/>
      <c r="D96" s="81"/>
      <c r="E96" s="75"/>
      <c r="F96" s="75"/>
      <c r="G96" s="82"/>
      <c r="H96" s="80"/>
    </row>
    <row r="97" spans="2:9" ht="78" x14ac:dyDescent="0.35">
      <c r="B97" s="25">
        <v>65</v>
      </c>
      <c r="C97" s="25" t="s">
        <v>186</v>
      </c>
      <c r="D97" s="41" t="s">
        <v>187</v>
      </c>
      <c r="E97" s="42" t="s">
        <v>178</v>
      </c>
      <c r="F97" s="42" t="s">
        <v>188</v>
      </c>
      <c r="G97" s="10"/>
      <c r="H97" s="11">
        <f>+F97*G97*12</f>
        <v>0</v>
      </c>
    </row>
    <row r="98" spans="2:9" x14ac:dyDescent="0.35">
      <c r="B98" s="75">
        <v>66</v>
      </c>
      <c r="C98" s="75" t="s">
        <v>189</v>
      </c>
      <c r="D98" s="81" t="s">
        <v>190</v>
      </c>
      <c r="E98" s="75" t="s">
        <v>178</v>
      </c>
      <c r="F98" s="75">
        <v>2</v>
      </c>
      <c r="G98" s="82"/>
      <c r="H98" s="80">
        <f>+F98*G98*12</f>
        <v>0</v>
      </c>
    </row>
    <row r="99" spans="2:9" x14ac:dyDescent="0.35">
      <c r="B99" s="75"/>
      <c r="C99" s="75"/>
      <c r="D99" s="81"/>
      <c r="E99" s="75"/>
      <c r="F99" s="75"/>
      <c r="G99" s="82"/>
      <c r="H99" s="80"/>
    </row>
    <row r="100" spans="2:9" x14ac:dyDescent="0.35">
      <c r="B100" s="75"/>
      <c r="C100" s="75"/>
      <c r="D100" s="81"/>
      <c r="E100" s="75"/>
      <c r="F100" s="75"/>
      <c r="G100" s="82"/>
      <c r="H100" s="80"/>
    </row>
    <row r="101" spans="2:9" x14ac:dyDescent="0.35">
      <c r="B101" s="75"/>
      <c r="C101" s="75"/>
      <c r="D101" s="81"/>
      <c r="E101" s="75"/>
      <c r="F101" s="75"/>
      <c r="G101" s="82"/>
      <c r="H101" s="80"/>
    </row>
    <row r="102" spans="2:9" ht="130" x14ac:dyDescent="0.35">
      <c r="B102" s="25">
        <v>67</v>
      </c>
      <c r="C102" s="25" t="s">
        <v>191</v>
      </c>
      <c r="D102" s="26" t="s">
        <v>192</v>
      </c>
      <c r="E102" s="25" t="s">
        <v>178</v>
      </c>
      <c r="F102" s="25">
        <v>1</v>
      </c>
      <c r="G102" s="10"/>
      <c r="H102" s="11">
        <f>+F102*G102*12</f>
        <v>0</v>
      </c>
    </row>
    <row r="103" spans="2:9" ht="18" x14ac:dyDescent="0.35">
      <c r="B103" s="76" t="s">
        <v>193</v>
      </c>
      <c r="C103" s="76"/>
      <c r="D103" s="76"/>
      <c r="E103" s="76"/>
      <c r="F103" s="76"/>
      <c r="G103" s="76"/>
      <c r="H103" s="9">
        <f>+ROUND(SUM(H79:H102),0)</f>
        <v>0</v>
      </c>
    </row>
    <row r="104" spans="2:9" x14ac:dyDescent="0.35">
      <c r="B104" s="88" t="s">
        <v>194</v>
      </c>
      <c r="C104" s="88"/>
      <c r="D104" s="88"/>
      <c r="E104" s="88"/>
      <c r="F104" s="88"/>
      <c r="G104" s="88"/>
      <c r="H104" s="88"/>
    </row>
    <row r="105" spans="2:9" ht="39" x14ac:dyDescent="0.35">
      <c r="B105" s="27" t="s">
        <v>14</v>
      </c>
      <c r="C105" s="27" t="s">
        <v>3</v>
      </c>
      <c r="D105" s="27" t="s">
        <v>5</v>
      </c>
      <c r="E105" s="27" t="s">
        <v>6</v>
      </c>
      <c r="F105" s="27" t="s">
        <v>195</v>
      </c>
      <c r="G105" s="27" t="s">
        <v>8</v>
      </c>
      <c r="H105" s="27" t="s">
        <v>196</v>
      </c>
    </row>
    <row r="106" spans="2:9" ht="104" x14ac:dyDescent="0.35">
      <c r="B106" s="27">
        <v>68</v>
      </c>
      <c r="C106" s="27">
        <v>1</v>
      </c>
      <c r="D106" s="43" t="s">
        <v>197</v>
      </c>
      <c r="E106" s="27" t="s">
        <v>198</v>
      </c>
      <c r="F106" s="43">
        <v>503.58</v>
      </c>
      <c r="G106" s="13"/>
      <c r="H106" s="14">
        <f>+G106*C106</f>
        <v>0</v>
      </c>
    </row>
    <row r="107" spans="2:9" x14ac:dyDescent="0.35">
      <c r="B107" s="27"/>
      <c r="C107" s="27"/>
      <c r="D107" s="89" t="s">
        <v>199</v>
      </c>
      <c r="E107" s="90"/>
      <c r="F107" s="90"/>
      <c r="G107" s="91"/>
      <c r="H107" s="14">
        <f>+ROUND(H106,0)</f>
        <v>0</v>
      </c>
    </row>
    <row r="108" spans="2:9" x14ac:dyDescent="0.35">
      <c r="B108" s="44"/>
      <c r="C108" s="44"/>
      <c r="D108" s="45"/>
      <c r="E108" s="45"/>
      <c r="F108" s="45"/>
      <c r="G108" s="45"/>
      <c r="H108" s="15"/>
    </row>
    <row r="109" spans="2:9" ht="39" customHeight="1" thickBot="1" x14ac:dyDescent="0.4">
      <c r="B109" s="92" t="s">
        <v>200</v>
      </c>
      <c r="C109" s="93"/>
      <c r="D109" s="93"/>
      <c r="E109" s="93"/>
      <c r="F109" s="93"/>
      <c r="G109" s="94"/>
      <c r="H109" s="16">
        <f>+ROUND(+H10+H75+H103+H107,0)</f>
        <v>0</v>
      </c>
    </row>
    <row r="110" spans="2:9" ht="18" x14ac:dyDescent="0.35">
      <c r="B110" s="95" t="s">
        <v>201</v>
      </c>
      <c r="C110" s="96"/>
      <c r="D110" s="96"/>
      <c r="E110" s="96"/>
      <c r="F110" s="96"/>
      <c r="G110" s="97"/>
      <c r="H110" s="23"/>
    </row>
    <row r="111" spans="2:9" ht="18.5" thickBot="1" x14ac:dyDescent="0.4">
      <c r="B111" s="85" t="s">
        <v>202</v>
      </c>
      <c r="C111" s="86"/>
      <c r="D111" s="86"/>
      <c r="E111" s="86"/>
      <c r="F111" s="86"/>
      <c r="G111" s="87"/>
      <c r="H111" s="46">
        <f>+H109*H110</f>
        <v>0</v>
      </c>
      <c r="I111" s="46"/>
    </row>
    <row r="112" spans="2:9" ht="18.5" thickBot="1" x14ac:dyDescent="0.4">
      <c r="B112" s="104" t="s">
        <v>203</v>
      </c>
      <c r="C112" s="105"/>
      <c r="D112" s="105"/>
      <c r="E112" s="105"/>
      <c r="F112" s="105"/>
      <c r="G112" s="106"/>
      <c r="H112" s="46">
        <f>+IF(H110&lt;=0.1,(H109*0.1*0.19),"RECHAZADA")</f>
        <v>0</v>
      </c>
    </row>
    <row r="113" spans="2:8" ht="18.5" thickBot="1" x14ac:dyDescent="0.4">
      <c r="B113" s="107" t="s">
        <v>204</v>
      </c>
      <c r="C113" s="108"/>
      <c r="D113" s="108"/>
      <c r="E113" s="108"/>
      <c r="F113" s="108"/>
      <c r="G113" s="109"/>
      <c r="H113" s="17">
        <f>+ROUND(H109+H111+H112,0)</f>
        <v>0</v>
      </c>
    </row>
    <row r="114" spans="2:8" ht="2.15" customHeight="1" thickBot="1" x14ac:dyDescent="0.4">
      <c r="B114" s="110"/>
      <c r="C114" s="110"/>
      <c r="D114" s="110"/>
      <c r="E114" s="110"/>
      <c r="F114" s="110"/>
      <c r="G114" s="110"/>
      <c r="H114" s="110"/>
    </row>
    <row r="115" spans="2:8" ht="15" hidden="1" thickBot="1" x14ac:dyDescent="0.4">
      <c r="B115" s="47"/>
      <c r="C115" s="47"/>
      <c r="D115" s="48"/>
      <c r="E115" s="47"/>
      <c r="F115" s="48"/>
      <c r="G115" s="48"/>
      <c r="H115" s="48"/>
    </row>
    <row r="116" spans="2:8" ht="393" customHeight="1" thickBot="1" x14ac:dyDescent="0.4">
      <c r="B116" s="111" t="s">
        <v>212</v>
      </c>
      <c r="C116" s="112"/>
      <c r="D116" s="112"/>
      <c r="E116" s="112"/>
      <c r="F116" s="112"/>
      <c r="G116" s="112"/>
      <c r="H116" s="113"/>
    </row>
    <row r="117" spans="2:8" x14ac:dyDescent="0.35">
      <c r="B117" s="114"/>
      <c r="C117" s="115"/>
      <c r="D117" s="115"/>
      <c r="E117" s="115"/>
      <c r="F117" s="115"/>
      <c r="G117" s="115"/>
      <c r="H117" s="116"/>
    </row>
    <row r="118" spans="2:8" ht="23.25" customHeight="1" x14ac:dyDescent="0.35">
      <c r="B118" s="98" t="s">
        <v>205</v>
      </c>
      <c r="C118" s="99"/>
      <c r="D118" s="83"/>
      <c r="E118" s="83"/>
      <c r="F118" s="83"/>
      <c r="G118" s="83"/>
      <c r="H118" s="84"/>
    </row>
    <row r="119" spans="2:8" ht="30.75" customHeight="1" x14ac:dyDescent="0.35">
      <c r="B119" s="98" t="s">
        <v>206</v>
      </c>
      <c r="C119" s="99"/>
      <c r="D119" s="83"/>
      <c r="E119" s="83"/>
      <c r="F119" s="83"/>
      <c r="G119" s="83"/>
      <c r="H119" s="84"/>
    </row>
    <row r="120" spans="2:8" ht="25.5" customHeight="1" thickBot="1" x14ac:dyDescent="0.4">
      <c r="B120" s="102" t="s">
        <v>207</v>
      </c>
      <c r="C120" s="103"/>
      <c r="D120" s="100"/>
      <c r="E120" s="100"/>
      <c r="F120" s="100"/>
      <c r="G120" s="100"/>
      <c r="H120" s="101"/>
    </row>
    <row r="121" spans="2:8" ht="63.75" customHeight="1" thickBot="1" x14ac:dyDescent="0.4">
      <c r="B121" s="102" t="s">
        <v>208</v>
      </c>
      <c r="C121" s="103"/>
      <c r="D121" s="100"/>
      <c r="E121" s="100"/>
      <c r="F121" s="100"/>
      <c r="G121" s="100"/>
      <c r="H121" s="101"/>
    </row>
    <row r="122" spans="2:8" x14ac:dyDescent="0.35">
      <c r="B122" s="49"/>
    </row>
  </sheetData>
  <sheetProtection algorithmName="SHA-512" hashValue="d6phlV5CPtPX1/HiaO5tGyE60HvloYlJbLNR3Yoiz8bVaKIlEGVxUxx3FhoLtzOengmWUm9y29uUGvqO4wS1gA==" saltValue="R7VJf8HT+LR7YLgfgjuMrQ==" spinCount="100000" sheet="1" objects="1" scenarios="1"/>
  <mergeCells count="67">
    <mergeCell ref="B109:G109"/>
    <mergeCell ref="B110:G110"/>
    <mergeCell ref="B119:C119"/>
    <mergeCell ref="D121:H121"/>
    <mergeCell ref="B121:C121"/>
    <mergeCell ref="B120:C120"/>
    <mergeCell ref="D120:H120"/>
    <mergeCell ref="B112:G112"/>
    <mergeCell ref="B113:G113"/>
    <mergeCell ref="B114:H114"/>
    <mergeCell ref="B116:H116"/>
    <mergeCell ref="B117:H117"/>
    <mergeCell ref="B118:C118"/>
    <mergeCell ref="D118:H118"/>
    <mergeCell ref="C88:C96"/>
    <mergeCell ref="D88:D96"/>
    <mergeCell ref="E88:E96"/>
    <mergeCell ref="B104:H104"/>
    <mergeCell ref="D107:G107"/>
    <mergeCell ref="E79:E85"/>
    <mergeCell ref="F79:F85"/>
    <mergeCell ref="G79:G85"/>
    <mergeCell ref="D119:H119"/>
    <mergeCell ref="B111:G111"/>
    <mergeCell ref="G88:G96"/>
    <mergeCell ref="B98:B101"/>
    <mergeCell ref="C98:C101"/>
    <mergeCell ref="D98:D101"/>
    <mergeCell ref="E98:E101"/>
    <mergeCell ref="F98:F101"/>
    <mergeCell ref="B103:G103"/>
    <mergeCell ref="H88:H96"/>
    <mergeCell ref="G98:G101"/>
    <mergeCell ref="H98:H101"/>
    <mergeCell ref="B88:B96"/>
    <mergeCell ref="G7:G8"/>
    <mergeCell ref="B10:G10"/>
    <mergeCell ref="H7:H8"/>
    <mergeCell ref="F88:F96"/>
    <mergeCell ref="B75:G75"/>
    <mergeCell ref="B76:H76"/>
    <mergeCell ref="B77:B78"/>
    <mergeCell ref="C77:C78"/>
    <mergeCell ref="D77:D78"/>
    <mergeCell ref="E77:E78"/>
    <mergeCell ref="F77:F78"/>
    <mergeCell ref="G77:G78"/>
    <mergeCell ref="H79:H85"/>
    <mergeCell ref="B79:B85"/>
    <mergeCell ref="C79:C85"/>
    <mergeCell ref="D79:D85"/>
    <mergeCell ref="B2:H2"/>
    <mergeCell ref="B3:H4"/>
    <mergeCell ref="B12:H12"/>
    <mergeCell ref="B6:H6"/>
    <mergeCell ref="G14:G15"/>
    <mergeCell ref="B14:B15"/>
    <mergeCell ref="C14:C15"/>
    <mergeCell ref="D14:D15"/>
    <mergeCell ref="E14:E15"/>
    <mergeCell ref="F14:F15"/>
    <mergeCell ref="B13:H13"/>
    <mergeCell ref="B7:B8"/>
    <mergeCell ref="C7:C8"/>
    <mergeCell ref="D7:D8"/>
    <mergeCell ref="E7:E8"/>
    <mergeCell ref="F7:F8"/>
  </mergeCells>
  <printOptions horizontalCentered="1"/>
  <pageMargins left="7.874015748031496E-2" right="7.874015748031496E-2" top="0.19685039370078741" bottom="0.19685039370078741" header="0" footer="0"/>
  <pageSetup paperSize="9" scale="73" orientation="portrait" r:id="rId1"/>
  <rowBreaks count="2" manualBreakCount="2">
    <brk id="69" max="7" man="1"/>
    <brk id="91" max="7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63BB9E0E6685F4CA32D966AA93F1A13" ma:contentTypeVersion="19" ma:contentTypeDescription="Crear nuevo documento." ma:contentTypeScope="" ma:versionID="6844841457a9018c4cea84759295f9b6">
  <xsd:schema xmlns:xsd="http://www.w3.org/2001/XMLSchema" xmlns:xs="http://www.w3.org/2001/XMLSchema" xmlns:p="http://schemas.microsoft.com/office/2006/metadata/properties" xmlns:ns2="b67468ee-0e8f-4802-a248-1c886d58bf40" xmlns:ns3="0e0194db-b043-4dcc-9429-e1ad69b31491" targetNamespace="http://schemas.microsoft.com/office/2006/metadata/properties" ma:root="true" ma:fieldsID="1b33b94180972d1f1531aa125c34166a" ns2:_="" ns3:_="">
    <xsd:import namespace="b67468ee-0e8f-4802-a248-1c886d58bf40"/>
    <xsd:import namespace="0e0194db-b043-4dcc-9429-e1ad69b31491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DETALLE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7468ee-0e8f-4802-a248-1c886d58bf4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8eff2817-4f0c-434d-9333-082ffa18a220}" ma:internalName="TaxCatchAll" ma:showField="CatchAllData" ma:web="b67468ee-0e8f-4802-a248-1c886d58bf4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0194db-b043-4dcc-9429-e1ad69b3149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897bb4bb-6457-4b73-84a1-c4e1a5d635d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DETALLE" ma:index="24" nillable="true" ma:displayName="DETALLE" ma:format="DateOnly" ma:internalName="DETALLE">
      <xsd:simpleType>
        <xsd:restriction base="dms:DateTim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TALLE xmlns="0e0194db-b043-4dcc-9429-e1ad69b31491" xsi:nil="true"/>
    <lcf76f155ced4ddcb4097134ff3c332f xmlns="0e0194db-b043-4dcc-9429-e1ad69b31491">
      <Terms xmlns="http://schemas.microsoft.com/office/infopath/2007/PartnerControls"/>
    </lcf76f155ced4ddcb4097134ff3c332f>
    <TaxCatchAll xmlns="b67468ee-0e8f-4802-a248-1c886d58bf40" xsi:nil="true"/>
  </documentManagement>
</p:properties>
</file>

<file path=customXml/itemProps1.xml><?xml version="1.0" encoding="utf-8"?>
<ds:datastoreItem xmlns:ds="http://schemas.openxmlformats.org/officeDocument/2006/customXml" ds:itemID="{6F42C949-E16A-4446-B2A8-854FC54CE32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5A4CAA8-8624-46BB-8502-9EFC25491A1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67468ee-0e8f-4802-a248-1c886d58bf40"/>
    <ds:schemaRef ds:uri="0e0194db-b043-4dcc-9429-e1ad69b314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1CB1F0F-8B65-4209-B4FD-EDAE04FC905A}">
  <ds:schemaRefs>
    <ds:schemaRef ds:uri="http://schemas.microsoft.com/office/2006/metadata/properties"/>
    <ds:schemaRef ds:uri="http://schemas.microsoft.com/office/infopath/2007/PartnerControls"/>
    <ds:schemaRef ds:uri="0e0194db-b043-4dcc-9429-e1ad69b31491"/>
    <ds:schemaRef ds:uri="b67468ee-0e8f-4802-a248-1c886d58bf4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Anexo 17</vt:lpstr>
      <vt:lpstr>'Anexo 17'!Área_de_impresión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Vianela Alicia Polo Garavito</dc:creator>
  <cp:keywords/>
  <dc:description/>
  <cp:lastModifiedBy>Michael Fernando Osorio Peña</cp:lastModifiedBy>
  <cp:revision/>
  <cp:lastPrinted>2024-09-27T15:41:25Z</cp:lastPrinted>
  <dcterms:created xsi:type="dcterms:W3CDTF">2024-07-30T19:42:02Z</dcterms:created>
  <dcterms:modified xsi:type="dcterms:W3CDTF">2024-09-27T15:41:55Z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0x010100763BB9E0E6685F4CA32D966AA93F1A13</vt:lpwstr>
  </property>
  <property fmtid="{D5CDD505-2E9C-101B-9397-08002B2CF9AE}" pid="3" name="MediaServiceImageTags">
    <vt:lpwstr/>
  </property>
</Properties>
</file>