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zona_comun\PLANEACION\36-28 MIPG (MinHacienda)\2020\Plan Anticorrupción (PAAC)\Formulación\Actualizaciòn V3\"/>
    </mc:Choice>
  </mc:AlternateContent>
  <bookViews>
    <workbookView xWindow="0" yWindow="0" windowWidth="19200" windowHeight="11595" firstSheet="2" activeTab="2"/>
  </bookViews>
  <sheets>
    <sheet name="Gráfico1" sheetId="7" state="hidden" r:id="rId1"/>
    <sheet name="Formato de Plan" sheetId="9" state="hidden" r:id="rId2"/>
    <sheet name="PAAC_2020 v3" sheetId="11" r:id="rId3"/>
    <sheet name="Control de Cambios V3" sheetId="14" r:id="rId4"/>
    <sheet name="Hoja1" sheetId="12" r:id="rId5"/>
    <sheet name="Cumplimiento" sheetId="1" state="hidden" r:id="rId6"/>
  </sheets>
  <definedNames>
    <definedName name="_xlnm.Print_Area" localSheetId="3">'Control de Cambios V3'!$A$1:$J$50</definedName>
    <definedName name="_xlnm.Print_Area" localSheetId="5">Cumplimiento!$A$1:$K$141</definedName>
    <definedName name="_xlnm.Print_Area" localSheetId="2">'PAAC_2020 v3'!$A$1:$I$50</definedName>
    <definedName name="JR_PAGE_ANCHOR_0_1" localSheetId="5">Cumplimiento!#REF!</definedName>
    <definedName name="JR_PAGE_ANCHOR_0_1" localSheetId="1">'Formato de Plan'!#REF!</definedName>
    <definedName name="_xlnm.Print_Titles" localSheetId="3">'Control de Cambios V3'!$2:$5</definedName>
    <definedName name="_xlnm.Print_Titles" localSheetId="5">Cumplimiento!$1:$6</definedName>
    <definedName name="_xlnm.Print_Titles" localSheetId="1">'Formato de Plan'!$1:$9</definedName>
    <definedName name="_xlnm.Print_Titles" localSheetId="2">'PAAC_2020 v3'!$2:$5</definedName>
  </definedNames>
  <calcPr calcId="162913"/>
</workbook>
</file>

<file path=xl/calcChain.xml><?xml version="1.0" encoding="utf-8"?>
<calcChain xmlns="http://schemas.openxmlformats.org/spreadsheetml/2006/main">
  <c r="C17" i="12" l="1"/>
  <c r="J113" i="1" l="1"/>
  <c r="K110" i="1" s="1"/>
  <c r="K66" i="1"/>
  <c r="K38" i="1"/>
  <c r="J83" i="1"/>
  <c r="K78" i="1" s="1"/>
  <c r="J56" i="1"/>
  <c r="K53" i="1" s="1"/>
  <c r="I56" i="1"/>
  <c r="J122" i="1"/>
  <c r="J120" i="1"/>
  <c r="J82" i="1"/>
  <c r="I83" i="1"/>
  <c r="I82" i="1"/>
  <c r="I57" i="1"/>
  <c r="J57" i="1"/>
  <c r="J140" i="1"/>
  <c r="K137" i="1" s="1"/>
  <c r="J135" i="1"/>
  <c r="K132" i="1" s="1"/>
  <c r="J130" i="1"/>
  <c r="K127" i="1" s="1"/>
  <c r="J114" i="1"/>
  <c r="J48" i="1"/>
  <c r="K45" i="1"/>
  <c r="J28" i="1"/>
  <c r="J27" i="1"/>
  <c r="K24" i="1"/>
  <c r="J22" i="1"/>
  <c r="K19" i="1" s="1"/>
  <c r="J14" i="1"/>
  <c r="K11" i="1" s="1"/>
  <c r="J75" i="1"/>
  <c r="J74" i="1"/>
  <c r="J94" i="1"/>
  <c r="J103" i="1"/>
  <c r="K97" i="1" s="1"/>
  <c r="J93" i="1"/>
  <c r="J92" i="1"/>
  <c r="J63" i="1"/>
  <c r="J62" i="1"/>
  <c r="K59" i="1"/>
  <c r="J36" i="1"/>
  <c r="J90" i="1"/>
  <c r="K87" i="1" s="1"/>
  <c r="J91" i="1"/>
  <c r="J33" i="1"/>
  <c r="K30" i="1"/>
  <c r="J34" i="1"/>
  <c r="J119" i="1"/>
  <c r="K116" i="1" s="1"/>
  <c r="K71" i="1" l="1"/>
  <c r="K1" i="1"/>
</calcChain>
</file>

<file path=xl/comments1.xml><?xml version="1.0" encoding="utf-8"?>
<comments xmlns="http://schemas.openxmlformats.org/spreadsheetml/2006/main">
  <authors>
    <author>jenrique</author>
    <author>Giraldo Leiton Lida Imelda</author>
  </authors>
  <commentList>
    <comment ref="P13"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3" authorId="0" shapeId="0">
      <text>
        <r>
          <rPr>
            <b/>
            <sz val="12"/>
            <color indexed="81"/>
            <rFont val="Tahoma"/>
            <family val="2"/>
          </rPr>
          <t>OAP:</t>
        </r>
        <r>
          <rPr>
            <sz val="12"/>
            <color indexed="81"/>
            <rFont val="Tahoma"/>
            <family val="2"/>
          </rPr>
          <t xml:space="preserve">
Digite :
Mes/Día/Ano</t>
        </r>
      </text>
    </comment>
    <comment ref="J2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4" authorId="0" shapeId="0">
      <text>
        <r>
          <rPr>
            <b/>
            <sz val="12"/>
            <color indexed="81"/>
            <rFont val="Tahoma"/>
            <family val="2"/>
          </rPr>
          <t>OAP:</t>
        </r>
        <r>
          <rPr>
            <sz val="12"/>
            <color indexed="81"/>
            <rFont val="Tahoma"/>
            <family val="2"/>
          </rPr>
          <t xml:space="preserve">
Digite :
Mes/Día/Ano</t>
        </r>
      </text>
    </comment>
    <comment ref="J2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Q27" authorId="0" shapeId="0">
      <text>
        <r>
          <rPr>
            <b/>
            <sz val="12"/>
            <color indexed="81"/>
            <rFont val="Tahoma"/>
            <family val="2"/>
          </rPr>
          <t>OAP:</t>
        </r>
        <r>
          <rPr>
            <sz val="12"/>
            <color indexed="81"/>
            <rFont val="Tahoma"/>
            <family val="2"/>
          </rPr>
          <t xml:space="preserve">
Digite :
Mes/Día/Ano</t>
        </r>
      </text>
    </comment>
    <comment ref="J3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37"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37" authorId="0" shapeId="0">
      <text>
        <r>
          <rPr>
            <b/>
            <sz val="12"/>
            <color indexed="81"/>
            <rFont val="Tahoma"/>
            <family val="2"/>
          </rPr>
          <t>OAP:</t>
        </r>
        <r>
          <rPr>
            <sz val="12"/>
            <color indexed="81"/>
            <rFont val="Tahoma"/>
            <family val="2"/>
          </rPr>
          <t xml:space="preserve">
Digite :
Mes/Día/Ano</t>
        </r>
      </text>
    </comment>
    <comment ref="J4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4" authorId="0" shapeId="0">
      <text>
        <r>
          <rPr>
            <b/>
            <sz val="12"/>
            <color indexed="81"/>
            <rFont val="Tahoma"/>
            <family val="2"/>
          </rPr>
          <t>OAP:</t>
        </r>
        <r>
          <rPr>
            <sz val="12"/>
            <color indexed="81"/>
            <rFont val="Tahoma"/>
            <family val="2"/>
          </rPr>
          <t xml:space="preserve">
Digite :
Mes/Día/Ano</t>
        </r>
      </text>
    </comment>
    <comment ref="J4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4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49" authorId="0" shapeId="0">
      <text>
        <r>
          <rPr>
            <b/>
            <sz val="12"/>
            <color indexed="81"/>
            <rFont val="Tahoma"/>
            <family val="2"/>
          </rPr>
          <t>OAP:</t>
        </r>
        <r>
          <rPr>
            <sz val="12"/>
            <color indexed="81"/>
            <rFont val="Tahoma"/>
            <family val="2"/>
          </rPr>
          <t xml:space="preserve">
Digite :
Mes/Día/Ano</t>
        </r>
      </text>
    </comment>
    <comment ref="J5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2" authorId="0" shapeId="0">
      <text>
        <r>
          <rPr>
            <b/>
            <sz val="12"/>
            <color indexed="81"/>
            <rFont val="Tahoma"/>
            <family val="2"/>
          </rPr>
          <t>OAP:</t>
        </r>
        <r>
          <rPr>
            <sz val="12"/>
            <color indexed="81"/>
            <rFont val="Tahoma"/>
            <family val="2"/>
          </rPr>
          <t xml:space="preserve">
Digite :
Mes/Día/Ano</t>
        </r>
      </text>
    </comment>
    <comment ref="J57"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57"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57" authorId="0" shapeId="0">
      <text>
        <r>
          <rPr>
            <b/>
            <sz val="12"/>
            <color indexed="81"/>
            <rFont val="Tahoma"/>
            <family val="2"/>
          </rPr>
          <t>OAP:</t>
        </r>
        <r>
          <rPr>
            <sz val="12"/>
            <color indexed="81"/>
            <rFont val="Tahoma"/>
            <family val="2"/>
          </rPr>
          <t xml:space="preserve">
Digite :
Mes/Día/Ano</t>
        </r>
      </text>
    </comment>
    <comment ref="J6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6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64" authorId="0" shapeId="0">
      <text>
        <r>
          <rPr>
            <b/>
            <sz val="12"/>
            <color indexed="81"/>
            <rFont val="Tahoma"/>
            <family val="2"/>
          </rPr>
          <t>OAP:</t>
        </r>
        <r>
          <rPr>
            <sz val="12"/>
            <color indexed="81"/>
            <rFont val="Tahoma"/>
            <family val="2"/>
          </rPr>
          <t xml:space="preserve">
Digite :
Mes/Día/Ano</t>
        </r>
      </text>
    </comment>
    <comment ref="J71"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1"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1" authorId="0" shapeId="0">
      <text>
        <r>
          <rPr>
            <b/>
            <sz val="12"/>
            <color indexed="81"/>
            <rFont val="Tahoma"/>
            <family val="2"/>
          </rPr>
          <t>OAP:</t>
        </r>
        <r>
          <rPr>
            <sz val="12"/>
            <color indexed="81"/>
            <rFont val="Tahoma"/>
            <family val="2"/>
          </rPr>
          <t xml:space="preserve">
Digite :
Mes/Día/Ano</t>
        </r>
      </text>
    </comment>
    <comment ref="J76"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76"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76" authorId="0" shapeId="0">
      <text>
        <r>
          <rPr>
            <b/>
            <sz val="12"/>
            <color indexed="81"/>
            <rFont val="Tahoma"/>
            <family val="2"/>
          </rPr>
          <t>OAP:</t>
        </r>
        <r>
          <rPr>
            <sz val="12"/>
            <color indexed="81"/>
            <rFont val="Tahoma"/>
            <family val="2"/>
          </rPr>
          <t xml:space="preserve">
Digite :
Mes/Día/Ano</t>
        </r>
      </text>
    </comment>
    <comment ref="J8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2" authorId="0" shapeId="0">
      <text>
        <r>
          <rPr>
            <b/>
            <sz val="12"/>
            <color indexed="81"/>
            <rFont val="Tahoma"/>
            <family val="2"/>
          </rPr>
          <t>OAP:</t>
        </r>
        <r>
          <rPr>
            <sz val="12"/>
            <color indexed="81"/>
            <rFont val="Tahoma"/>
            <family val="2"/>
          </rPr>
          <t xml:space="preserve">
Digite :
Mes/Día/Ano</t>
        </r>
      </text>
    </comment>
    <comment ref="N85" authorId="1" shapeId="0">
      <text>
        <r>
          <rPr>
            <b/>
            <sz val="9"/>
            <color indexed="81"/>
            <rFont val="Tahoma"/>
            <family val="2"/>
          </rPr>
          <t>Giraldo Leiton Lida Imelda:</t>
        </r>
        <r>
          <rPr>
            <sz val="9"/>
            <color indexed="81"/>
            <rFont val="Tahoma"/>
            <family val="2"/>
          </rPr>
          <t xml:space="preserve">
No de documentos generados / No de documentos publicados
</t>
        </r>
      </text>
    </comment>
    <comment ref="J8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8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89" authorId="0" shapeId="0">
      <text>
        <r>
          <rPr>
            <b/>
            <sz val="12"/>
            <color indexed="81"/>
            <rFont val="Tahoma"/>
            <family val="2"/>
          </rPr>
          <t>OAP:</t>
        </r>
        <r>
          <rPr>
            <sz val="12"/>
            <color indexed="81"/>
            <rFont val="Tahoma"/>
            <family val="2"/>
          </rPr>
          <t xml:space="preserve">
Digite :
Mes/Día/Ano</t>
        </r>
      </text>
    </comment>
    <comment ref="J96"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96"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96" authorId="0" shapeId="0">
      <text>
        <r>
          <rPr>
            <b/>
            <sz val="12"/>
            <color indexed="81"/>
            <rFont val="Tahoma"/>
            <family val="2"/>
          </rPr>
          <t>OAP:</t>
        </r>
        <r>
          <rPr>
            <sz val="12"/>
            <color indexed="81"/>
            <rFont val="Tahoma"/>
            <family val="2"/>
          </rPr>
          <t xml:space="preserve">
Digite :
Mes/Día/Ano</t>
        </r>
      </text>
    </comment>
    <comment ref="J103"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03"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3" authorId="0" shapeId="0">
      <text>
        <r>
          <rPr>
            <b/>
            <sz val="12"/>
            <color indexed="81"/>
            <rFont val="Tahoma"/>
            <family val="2"/>
          </rPr>
          <t>OAP:</t>
        </r>
        <r>
          <rPr>
            <sz val="12"/>
            <color indexed="81"/>
            <rFont val="Tahoma"/>
            <family val="2"/>
          </rPr>
          <t xml:space="preserve">
Digite :
Mes/Día/Ano</t>
        </r>
      </text>
    </comment>
    <comment ref="P108"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08" authorId="0" shapeId="0">
      <text>
        <r>
          <rPr>
            <b/>
            <sz val="12"/>
            <color indexed="81"/>
            <rFont val="Tahoma"/>
            <family val="2"/>
          </rPr>
          <t>OAP:</t>
        </r>
        <r>
          <rPr>
            <sz val="12"/>
            <color indexed="81"/>
            <rFont val="Tahoma"/>
            <family val="2"/>
          </rPr>
          <t xml:space="preserve">
Digite :
Mes/Día/Ano</t>
        </r>
      </text>
    </comment>
    <comment ref="J112"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2"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2" authorId="0" shapeId="0">
      <text>
        <r>
          <rPr>
            <b/>
            <sz val="12"/>
            <color indexed="81"/>
            <rFont val="Tahoma"/>
            <family val="2"/>
          </rPr>
          <t>OAP:</t>
        </r>
        <r>
          <rPr>
            <sz val="12"/>
            <color indexed="81"/>
            <rFont val="Tahoma"/>
            <family val="2"/>
          </rPr>
          <t xml:space="preserve">
Digite :
Mes/Día/Ano</t>
        </r>
      </text>
    </comment>
    <comment ref="J119"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1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19" authorId="0" shapeId="0">
      <text>
        <r>
          <rPr>
            <b/>
            <sz val="12"/>
            <color indexed="81"/>
            <rFont val="Tahoma"/>
            <family val="2"/>
          </rPr>
          <t>OAP:</t>
        </r>
        <r>
          <rPr>
            <sz val="12"/>
            <color indexed="81"/>
            <rFont val="Tahoma"/>
            <family val="2"/>
          </rPr>
          <t xml:space="preserve">
Digite :
Mes/Día/Ano</t>
        </r>
      </text>
    </comment>
    <comment ref="J124" authorId="0" shapeId="0">
      <text>
        <r>
          <rPr>
            <b/>
            <sz val="11"/>
            <color indexed="81"/>
            <rFont val="Tahoma"/>
            <family val="2"/>
          </rPr>
          <t>OAP:</t>
        </r>
        <r>
          <rPr>
            <sz val="11"/>
            <color indexed="81"/>
            <rFont val="Tahoma"/>
            <family val="2"/>
          </rPr>
          <t xml:space="preserve">
Un solo responsable</t>
        </r>
        <r>
          <rPr>
            <sz val="9"/>
            <color indexed="81"/>
            <rFont val="Tahoma"/>
            <family val="2"/>
          </rPr>
          <t xml:space="preserve">
</t>
        </r>
      </text>
    </comment>
    <comment ref="P124"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4" authorId="0" shapeId="0">
      <text>
        <r>
          <rPr>
            <b/>
            <sz val="12"/>
            <color indexed="81"/>
            <rFont val="Tahoma"/>
            <family val="2"/>
          </rPr>
          <t>OAP:</t>
        </r>
        <r>
          <rPr>
            <sz val="12"/>
            <color indexed="81"/>
            <rFont val="Tahoma"/>
            <family val="2"/>
          </rPr>
          <t xml:space="preserve">
Digite :
Mes/Día/Ano</t>
        </r>
      </text>
    </comment>
    <comment ref="P129" authorId="0" shapeId="0">
      <text>
        <r>
          <rPr>
            <b/>
            <sz val="12"/>
            <color indexed="81"/>
            <rFont val="Tahoma"/>
            <family val="2"/>
          </rPr>
          <t xml:space="preserve">OAP:
</t>
        </r>
        <r>
          <rPr>
            <sz val="12"/>
            <color indexed="81"/>
            <rFont val="Tahoma"/>
            <family val="2"/>
          </rPr>
          <t xml:space="preserve">Digite : </t>
        </r>
        <r>
          <rPr>
            <b/>
            <sz val="12"/>
            <color indexed="81"/>
            <rFont val="Tahoma"/>
            <family val="2"/>
          </rPr>
          <t xml:space="preserve">
</t>
        </r>
        <r>
          <rPr>
            <sz val="12"/>
            <color indexed="81"/>
            <rFont val="Tahoma"/>
            <family val="2"/>
          </rPr>
          <t>Mes/Día/Ano</t>
        </r>
        <r>
          <rPr>
            <sz val="9"/>
            <color indexed="81"/>
            <rFont val="Tahoma"/>
            <family val="2"/>
          </rPr>
          <t xml:space="preserve">
</t>
        </r>
      </text>
    </comment>
    <comment ref="Q129" authorId="0" shapeId="0">
      <text>
        <r>
          <rPr>
            <b/>
            <sz val="12"/>
            <color indexed="81"/>
            <rFont val="Tahoma"/>
            <family val="2"/>
          </rPr>
          <t>OAP:</t>
        </r>
        <r>
          <rPr>
            <sz val="12"/>
            <color indexed="81"/>
            <rFont val="Tahoma"/>
            <family val="2"/>
          </rPr>
          <t xml:space="preserve">
Digite :
Mes/Día/Ano</t>
        </r>
      </text>
    </comment>
  </commentList>
</comments>
</file>

<file path=xl/comments2.xml><?xml version="1.0" encoding="utf-8"?>
<comments xmlns="http://schemas.openxmlformats.org/spreadsheetml/2006/main">
  <authors>
    <author>jenrique</author>
  </authors>
  <commentList>
    <comment ref="E13" authorId="0" shapeId="0">
      <text>
        <r>
          <rPr>
            <b/>
            <sz val="11"/>
            <color indexed="81"/>
            <rFont val="Tahoma"/>
            <family val="2"/>
          </rPr>
          <t xml:space="preserve">OAP
</t>
        </r>
        <r>
          <rPr>
            <sz val="11"/>
            <color indexed="81"/>
            <rFont val="Tahoma"/>
            <family val="2"/>
          </rPr>
          <t>Coloque para cada actividad peso 1</t>
        </r>
        <r>
          <rPr>
            <sz val="9"/>
            <color indexed="81"/>
            <rFont val="Tahoma"/>
            <family val="2"/>
          </rPr>
          <t xml:space="preserve">
</t>
        </r>
      </text>
    </comment>
  </commentList>
</comments>
</file>

<file path=xl/sharedStrings.xml><?xml version="1.0" encoding="utf-8"?>
<sst xmlns="http://schemas.openxmlformats.org/spreadsheetml/2006/main" count="1328" uniqueCount="593">
  <si>
    <r>
      <t xml:space="preserve">Se cumplió con el 100% de la actividad programada para el segundo trimestre. 
</t>
    </r>
    <r>
      <rPr>
        <sz val="14"/>
        <rFont val="Arial"/>
        <family val="2"/>
      </rPr>
      <t xml:space="preserve">Para el segundo semestre de 2015 se realizó análisis de la información allegada por las áreas a principio de la vigencia versus el aplicativo peoplesoft con el fin de evidenciar la ejecución.
Una vez analizada la información se observa una ejecución adecuada del plan de compras correspondiente a un 87% de lo planeado según la información reportada.
</t>
    </r>
    <r>
      <rPr>
        <b/>
        <sz val="14"/>
        <rFont val="Arial"/>
        <family val="2"/>
      </rPr>
      <t xml:space="preserve">
Anexo 5: Carpeta Estrategia 5,4</t>
    </r>
  </si>
  <si>
    <r>
      <rPr>
        <b/>
        <sz val="14"/>
        <rFont val="Arial"/>
        <family val="2"/>
      </rPr>
      <t xml:space="preserve">Se cumplió con el 100% de la actividad programada para el primer trimestre. </t>
    </r>
    <r>
      <rPr>
        <sz val="14"/>
        <rFont val="Arial"/>
        <family val="2"/>
      </rPr>
      <t xml:space="preserve">
Durante el primer trimestre2015, se realizó la publicación en la página de SECOP el plan de compras vigencia 2015.
Adicionalmente se solicitó mediante memorando a todas las áreas de la entidad los avances en el plan de compras durante el primer trimestre de 2015, de acuerdo a cada uno de los rubros asignados, para que posteriormente esta dirección pueda realizar el seguimiento de los bienes adquiridos durante el periodo analizado.
</t>
    </r>
    <r>
      <rPr>
        <b/>
        <sz val="14"/>
        <rFont val="Arial"/>
        <family val="2"/>
      </rPr>
      <t>Anexo 5: Carpeta Estrategia 5,3</t>
    </r>
  </si>
  <si>
    <t>Seguimiento al Plan de Compras de la Entidad vigencia 2015</t>
  </si>
  <si>
    <t>% de Avance Acumulado</t>
  </si>
  <si>
    <t>% de Avance Programado</t>
  </si>
  <si>
    <t>Seguimiento Segundo Trimestre</t>
  </si>
  <si>
    <t xml:space="preserve">Seguimiento </t>
  </si>
  <si>
    <t>Peso</t>
  </si>
  <si>
    <t>Descripción</t>
  </si>
  <si>
    <t>Nombre de Tarea</t>
  </si>
  <si>
    <t>Adecuada ejecución del  Plan de compras</t>
  </si>
  <si>
    <t>Sub - Sub Categoría No 1.5.4</t>
  </si>
  <si>
    <r>
      <t xml:space="preserve">Se cumplió con el xx% de la actividad programada para el segundo trimestre. 
</t>
    </r>
    <r>
      <rPr>
        <sz val="14"/>
        <rFont val="Arial"/>
        <family val="2"/>
      </rPr>
      <t xml:space="preserve">El presupuesto de gastos de inversión de Fiduprevisora S.A. al cierre del segundo trimestre de 2015 presenta una ejecución acumulada del 29,34%  frente al presupuesto de inversión aprobado para la vigencia 2015, respecto los CRP´s emitidos,  así:
$1.949.379.300,94 (CRP¨s Inversión)
$6.644.725.837,66 (Ppto Inversión)
</t>
    </r>
    <r>
      <rPr>
        <b/>
        <sz val="14"/>
        <rFont val="Arial"/>
        <family val="2"/>
      </rPr>
      <t xml:space="preserve">Anexo 5: Carpeta Estrategia 5,2
</t>
    </r>
    <r>
      <rPr>
        <sz val="14"/>
        <rFont val="Arial"/>
        <family val="2"/>
      </rPr>
      <t>*EJECUCIÓN PRESUPUESTAL A 30 JUNIO 2015</t>
    </r>
  </si>
  <si>
    <r>
      <rPr>
        <b/>
        <sz val="14"/>
        <color indexed="8"/>
        <rFont val="Arial"/>
        <family val="2"/>
      </rPr>
      <t xml:space="preserve">Se cumplió con el 100% de la actividad programada para el primer trimestre. 
</t>
    </r>
    <r>
      <rPr>
        <sz val="14"/>
        <color indexed="8"/>
        <rFont val="Arial"/>
        <family val="2"/>
      </rPr>
      <t xml:space="preserve">
El presupuesto de gastos de inversión de Fiduprevisora Sayal cierre del primer trimestre de 2015 presenta una ejecución acumulada del 8,25%  frente al presupuesto de inversión aprobado para la vigencia 2015, respecto los CRP´s emitidos,  así:
$548.025.620,48 (CRP¨s Inversión)
$6.644.725.837,66 (Ppto Inversión)
</t>
    </r>
    <r>
      <rPr>
        <b/>
        <sz val="14"/>
        <color indexed="8"/>
        <rFont val="Arial"/>
        <family val="2"/>
      </rPr>
      <t xml:space="preserve">Anexo 5: Carpeta Estrategia 5,2
</t>
    </r>
    <r>
      <rPr>
        <sz val="14"/>
        <color indexed="8"/>
        <rFont val="Arial"/>
        <family val="2"/>
      </rPr>
      <t>* Anexo Informe de Ejec Presupuestal.pdf</t>
    </r>
    <r>
      <rPr>
        <b/>
        <sz val="14"/>
        <color indexed="8"/>
        <rFont val="Arial"/>
        <family val="2"/>
      </rPr>
      <t xml:space="preserve">
</t>
    </r>
  </si>
  <si>
    <t>Seguimiento  a la ejecución de los gastos de Inversión  presupuestados de la Entidad vigencia 2015.</t>
  </si>
  <si>
    <t xml:space="preserve"> Adecuada ejecución de los Proyectos de Inversión.</t>
  </si>
  <si>
    <t>Sub - Sub Categoría No 1.5.3</t>
  </si>
  <si>
    <r>
      <t xml:space="preserve">Se cumplió con el 100% de la actividad programada para el segundo trimestre. 
</t>
    </r>
    <r>
      <rPr>
        <sz val="14"/>
        <rFont val="Arial"/>
        <family val="2"/>
      </rPr>
      <t xml:space="preserve">El presupuesto de gastos de Fiduprevisora S.A. al cierre del segundo trimestre de 2015 presenta una ejecución acumulada del 46,79%  frente al presupuesto aprobado para la vigencia 2015, respecto los CRP´s emitidos,  así:
 $45.098.845.985,12 (CRP´s)
$96.392.501.692,41  (Ppto Gtos)
</t>
    </r>
    <r>
      <rPr>
        <b/>
        <sz val="14"/>
        <rFont val="Arial"/>
        <family val="2"/>
      </rPr>
      <t xml:space="preserve">
Anexo 5: Carpeta Estrategia 5,2
</t>
    </r>
    <r>
      <rPr>
        <sz val="14"/>
        <rFont val="Arial"/>
        <family val="2"/>
      </rPr>
      <t>*EJECUCIÓN PRESUPUESTAL A 30 JUNIO 2015</t>
    </r>
  </si>
  <si>
    <r>
      <rPr>
        <b/>
        <sz val="14"/>
        <color indexed="8"/>
        <rFont val="Arial"/>
        <family val="2"/>
      </rPr>
      <t xml:space="preserve">Se cumplió con el 100% de la actividad programada para el primer trimestre. </t>
    </r>
    <r>
      <rPr>
        <sz val="14"/>
        <color indexed="8"/>
        <rFont val="Arial"/>
        <family val="2"/>
      </rPr>
      <t xml:space="preserve">
El presupuesto de gastos de Fiduprevisora Sayal cierre del primer trimestre de 2015 presenta una ejecución acumulada del 17,05%  frente al presupuesto aprobado para la vigencia 2015, respecto los CRP´s emitidos,  así:
$16.436.654.757,05 (CRP´s)
$96.392.502.290,01  (Ppto Gtos)
Los gastos más representativos que han presentado  ejecución son:
- Gastos de personal
- Gastos generales
- Mantenimiento y reparaciones 
</t>
    </r>
    <r>
      <rPr>
        <b/>
        <sz val="14"/>
        <color indexed="8"/>
        <rFont val="Arial"/>
        <family val="2"/>
      </rPr>
      <t xml:space="preserve">Anexo 5: Carpeta Estrategia 5,2
</t>
    </r>
    <r>
      <rPr>
        <sz val="14"/>
        <color indexed="8"/>
        <rFont val="Arial"/>
        <family val="2"/>
      </rPr>
      <t>* Anexo Informe de Ejec Presupuestal.pdf</t>
    </r>
    <r>
      <rPr>
        <b/>
        <sz val="14"/>
        <color indexed="8"/>
        <rFont val="Arial"/>
        <family val="2"/>
      </rPr>
      <t xml:space="preserve">
</t>
    </r>
  </si>
  <si>
    <t>Seguimiento a la ejecución de los gastos presupuestados de la Entidad vigencia 2015.</t>
  </si>
  <si>
    <t xml:space="preserve">Adecuada  Programación y Ejecución Presupuestal.
</t>
  </si>
  <si>
    <t>Sub - Sub Categoría No 1.5.2</t>
  </si>
  <si>
    <t>1.5 GESTIÓN FINANCIERA</t>
  </si>
  <si>
    <t>Sub Categoría No.</t>
  </si>
  <si>
    <t>NO APLICA SEGUIMIENTO PARA ESTE PERIODO</t>
  </si>
  <si>
    <t>Ejecución del Cronograma de Transferencias Documentales</t>
  </si>
  <si>
    <t>Transferencias Documentales</t>
  </si>
  <si>
    <t>Supervisión del outsourcing de administración documental en el segundo semestre de 2015.</t>
  </si>
  <si>
    <r>
      <t xml:space="preserve">Se cumplió con el 100% de la actividad programada para el segundo trimestre. 
</t>
    </r>
    <r>
      <rPr>
        <sz val="14"/>
        <rFont val="Arial"/>
        <family val="2"/>
      </rPr>
      <t xml:space="preserve">Se presento al Comité Institucional  la actualización de las TRD  las cuales pasaron de 30 a 38 estas se encuentra aprobadas por dicho órgano . Lo anterior obedeciendo a factores tales como la ceración de nuevas dependencias y la entrada de nuevos aplicativos de software. Estas tienen el visto bueno de los jefes de dependencia correspondientes.
</t>
    </r>
    <r>
      <rPr>
        <b/>
        <sz val="14"/>
        <rFont val="Arial"/>
        <family val="2"/>
      </rPr>
      <t>Anexo 4: Carpeta Estrategia 4,6</t>
    </r>
    <r>
      <rPr>
        <sz val="14"/>
        <rFont val="Arial"/>
        <family val="2"/>
      </rPr>
      <t xml:space="preserve"> 
Presentación TRD  Comité Desarrollo Administrativo
</t>
    </r>
  </si>
  <si>
    <r>
      <rPr>
        <b/>
        <sz val="14"/>
        <color indexed="8"/>
        <rFont val="Arial"/>
        <family val="2"/>
      </rPr>
      <t xml:space="preserve">Se cumplió con el 100% de la actividad programada para el primer trimestre. </t>
    </r>
    <r>
      <rPr>
        <sz val="14"/>
        <color indexed="8"/>
        <rFont val="Arial"/>
        <family val="2"/>
      </rPr>
      <t xml:space="preserve">
El  27 de marzo, se enviaron las Tablas de Retención Documental TRD para validación de cada uno de los jefes de dependencia, ajustado al plan de acción para su actualización. 
</t>
    </r>
    <r>
      <rPr>
        <b/>
        <sz val="14"/>
        <color indexed="8"/>
        <rFont val="Arial"/>
        <family val="2"/>
      </rPr>
      <t xml:space="preserve">Anexo 4: Carpeta Estrategia 4,6
</t>
    </r>
    <r>
      <rPr>
        <sz val="14"/>
        <color indexed="8"/>
        <rFont val="Arial"/>
        <family val="2"/>
      </rPr>
      <t>* TRD.pdf</t>
    </r>
    <r>
      <rPr>
        <b/>
        <sz val="14"/>
        <color indexed="8"/>
        <rFont val="Arial"/>
        <family val="2"/>
      </rPr>
      <t xml:space="preserve">
</t>
    </r>
  </si>
  <si>
    <t>Actualización de las tablas de retención documental de la entidad.</t>
  </si>
  <si>
    <t>Propender por la creación, organización, conservación, consulta y custodia de los documentos producidos por las Entidades de Sector Hacienda</t>
  </si>
  <si>
    <t>Sub - Sub Categoría No 1.4.6</t>
  </si>
  <si>
    <r>
      <t xml:space="preserve">Se cumplió con el 100% de la actividad programada para el segundo trimestre. 
</t>
    </r>
    <r>
      <rPr>
        <sz val="14"/>
        <rFont val="Arial"/>
        <family val="2"/>
      </rPr>
      <t xml:space="preserve">
*Se publicó en el home la información más relevante del pago reprogramaciones  de interés a las cesantías 2014.
• Se realizó la actualización de los banner de la sesión de intereses a las cesantías.
• Se actualizo la sesión de cesantías, donde se realizó cargue de las nóminas de cesantías pagas en la Primera y segunda semana de Abril. 
• Se publicó la información correspondiente al pago de la primera nómina de interés a las cesantías 2015, de acuerdo a las entidades bancarias.
• Se publicó la información correspondiente al pago de la segunda nómina de interés a las cesantías 2015, de las cuentas que fueron de reprogramadas en pago por inconsistencias en los datos de la entidad bancaria.
• Se actualizó la sesión de Servicios de Salud, pagos de capacitación, Pagos Autorizados a los Contratistas de Servicios de Salud de la Licitación Pública FNPSM003- 2011 y Selección Abreviada FNPSM 001 de 2012, archivo de la información a corte 30 de abril  2015.
</t>
    </r>
    <r>
      <rPr>
        <b/>
        <sz val="14"/>
        <rFont val="Arial"/>
        <family val="2"/>
      </rPr>
      <t xml:space="preserve">Anexo 4: Carpeta Estrategia 4,3
</t>
    </r>
    <r>
      <rPr>
        <sz val="14"/>
        <rFont val="Arial"/>
        <family val="2"/>
      </rPr>
      <t xml:space="preserve">*Carpeta - Boletines Somos
*Carpeta - Piezas de Comunicación
</t>
    </r>
  </si>
  <si>
    <r>
      <rPr>
        <b/>
        <sz val="14"/>
        <color indexed="8"/>
        <rFont val="Arial"/>
        <family val="2"/>
      </rPr>
      <t xml:space="preserve">Se cumplió con el 100% de la actividad programada para el primer trimestre. </t>
    </r>
    <r>
      <rPr>
        <sz val="14"/>
        <color indexed="8"/>
        <rFont val="Arial"/>
        <family val="2"/>
      </rPr>
      <t xml:space="preserve">
Fiduprevisora, a través de La Dirección de Mercadeo y Servicio al Cliente  se actualizó periódicamente la información que es publicada en todos los canales externos de comunicación, de acuerdo a las actividades programadas. Se envía información mensual a través de los diferentes canales de comunicación, esto, con el fin de ampliar la interacción con los ciudadanos. Se respondieron oportunamente los diferentes mensajes y solicitudes que se realizaron a través de Redes Sociales. Se actualizo de forma permanente la pagina web de Fiduprevisora y Fomag. 
</t>
    </r>
    <r>
      <rPr>
        <b/>
        <sz val="14"/>
        <color indexed="8"/>
        <rFont val="Arial"/>
        <family val="2"/>
      </rPr>
      <t xml:space="preserve">Anexo 4: Carpeta Estrategia 4,3
</t>
    </r>
    <r>
      <rPr>
        <sz val="14"/>
        <color indexed="8"/>
        <rFont val="Arial"/>
        <family val="2"/>
      </rPr>
      <t>* Actualizaciones Pág. Web.zip</t>
    </r>
    <r>
      <rPr>
        <b/>
        <sz val="14"/>
        <color indexed="8"/>
        <rFont val="Arial"/>
        <family val="2"/>
      </rPr>
      <t xml:space="preserve">
</t>
    </r>
  </si>
  <si>
    <t xml:space="preserve">Actualización de información y contenidos de interés para  la participación ciudadana. </t>
  </si>
  <si>
    <t xml:space="preserve">Durante el primer trimestre no se han sido recibido los resultados del FURAG, sin embargo la Dirección de Mercadeo y Servicio al Cliente sigue lineamientos de gobierno en línea en las comunicaciones de la entidad. </t>
  </si>
  <si>
    <t xml:space="preserve">Realizar un plan de acción basado en los resultados del FURAG para los lineamientos de Gobierno en Línea  </t>
  </si>
  <si>
    <t>Fortalecer y mantener la Política de GEL al interior de las entidades</t>
  </si>
  <si>
    <t>Sub - Sub Categoría No 1.4.3</t>
  </si>
  <si>
    <r>
      <t xml:space="preserve">
</t>
    </r>
    <r>
      <rPr>
        <sz val="14"/>
        <rFont val="Arial"/>
        <family val="2"/>
      </rPr>
      <t>Se programó la ejecución de la auditoría el 5 de agosto de 2015.</t>
    </r>
  </si>
  <si>
    <t xml:space="preserve">Realizar Auditoría interna </t>
  </si>
  <si>
    <t>Revisión del Mapa de riesgos en seguridad de la información.</t>
  </si>
  <si>
    <t>Durante el Bimestre a rendir no se encuentra programada el Análisis de vulnerabilidades, se programó la ejecución para el mes de septiembre de 2015</t>
  </si>
  <si>
    <t xml:space="preserve">Llevar a cabo el Análisis de vulnerabilidades </t>
  </si>
  <si>
    <r>
      <t xml:space="preserve">Se cumplió el 100% de la actividad programada para el cuarto trimestre. 
</t>
    </r>
    <r>
      <rPr>
        <sz val="14"/>
        <color indexed="8"/>
        <rFont val="Arial"/>
        <family val="2"/>
      </rPr>
      <t xml:space="preserve">Durante el trimestre se realizaron cuatro charlas de sensibilización en temas de Gestión Ambiental, Seguridad de la Información y Continuidad de Negocio. Adicionalmente, se llevaron a cabo las capacitaciones programadas, de acuerdo con el Plan de Capacitación establecido en la Oficina de Calidad 2014, tendientes a fortalecer la cultura y conocimientos del Sistema Integrado de Gestión – Sistema de Gestión de la Calidad.  Igualmente se ejecutaron las inducciones a los funcionarios en la temática SGC cumpliendo con la programación de la Gerencia Administrativa - Dirección de Recursos Humanos.
</t>
    </r>
    <r>
      <rPr>
        <b/>
        <sz val="14"/>
        <color indexed="8"/>
        <rFont val="Arial"/>
        <family val="2"/>
      </rPr>
      <t xml:space="preserve">
Anexo 4: Carpeta Estrategia 4.2
Capacitaciones  - Asistencia - Of Calidad
</t>
    </r>
    <r>
      <rPr>
        <sz val="14"/>
        <color indexed="8"/>
        <rFont val="Arial"/>
        <family val="2"/>
      </rPr>
      <t>1. Nueva versión de MECI  - Docente Capacitador  ICONTEC.   
2. Asesoría, acompañamiento y capacitación en la gestión de Hallazgos, SNC, caracterización de procesos.
3. Conocimiento Aplicativo Isolución y los Módulos respectivos
4. Asesoría y Monitoreo en la Gestión de Hallazgos (Planes de Mejoramiento)
5. Asesoría en la gestión de hallazgos, revisión caracterización y SNC
6. Asesoría en la gestión de hallazgos, apoyo en la definición planes de acción.
7. Entrenamiento cruzado parametrización Isolución
8. Capacitación Acciones Correctivas, Acciones preventivas, SNC, Análisis de Causas, plan de acción.
9. Mesa de Trabajo; Acción Preventiva y orientación para la actualización instructivo 
10. Asesoría en la gestión de hallazgos, revisión caracterización y SNC.
11. Control de Documentos y Uniformidad de la Documentación
12. Conocimiento y fortalecimiento del SGC 
13. Gestión Contractual
14. Divulgación y sensibilización para la construcción y documentación de la caracterización de procesos.
15. Proceso de Auditoria
16. Preparación Auditoría Externa: SIG:SGC Y SGA
17. Preparación de Auditoría Externa  - Sensibilización  Entrega de Tarjetas de Calidad – SIG.
18. Capacitación de Indicadores de Gestión y Hallazgos</t>
    </r>
    <r>
      <rPr>
        <b/>
        <sz val="14"/>
        <color indexed="8"/>
        <rFont val="Arial"/>
        <family val="2"/>
      </rPr>
      <t xml:space="preserve">
Capacitaciones  - Ambiental</t>
    </r>
    <r>
      <rPr>
        <sz val="14"/>
        <color indexed="8"/>
        <rFont val="Arial"/>
        <family val="2"/>
      </rPr>
      <t xml:space="preserve">
En el segundo trimestre del presente año, se  realizaron 02 capacitaciones dirigidas a los Responsables Ambientales de todas las Regionales, acerca de Evaluación de Requisitos Legales Ambientales aplicables a Fiduprevisora y 01 capacitación sobre Manejo Seguro de Sustancias Químicas dirigido al Personal de Servicios Generales de la Entidad y capacitaciones de inducción dirigido al personal nuevo de la entidad.</t>
    </r>
  </si>
  <si>
    <r>
      <rPr>
        <b/>
        <sz val="14"/>
        <color indexed="8"/>
        <rFont val="Arial"/>
        <family val="2"/>
      </rPr>
      <t>Se cumplió el 100% de la actividad programada para el primer trimestre.</t>
    </r>
    <r>
      <rPr>
        <sz val="14"/>
        <color indexed="8"/>
        <rFont val="Arial"/>
        <family val="2"/>
      </rPr>
      <t xml:space="preserve">
</t>
    </r>
    <r>
      <rPr>
        <sz val="14"/>
        <color indexed="10"/>
        <rFont val="Arial"/>
        <family val="2"/>
      </rPr>
      <t xml:space="preserve">
</t>
    </r>
    <r>
      <rPr>
        <sz val="14"/>
        <rFont val="Arial"/>
        <family val="2"/>
      </rPr>
      <t>Durante el  primer trimestre se realizaron las</t>
    </r>
    <r>
      <rPr>
        <sz val="14"/>
        <color indexed="8"/>
        <rFont val="Arial"/>
        <family val="2"/>
      </rPr>
      <t xml:space="preserve"> capacitaciones programadas, de acuerdo con el Plan de Capacitación establecido para el año 2015, tendientes a fortalecer la cultura y conocimientos del Sistema Integrado de Gestión.  Igualmente se ejecutaron las inducciones a los funcionarios en la temática SGC cumpliendo con la programación de la Gerencia Administrativa - Dirección de Recursos Humanos.
</t>
    </r>
    <r>
      <rPr>
        <b/>
        <sz val="14"/>
        <color indexed="8"/>
        <rFont val="Arial"/>
        <family val="2"/>
      </rPr>
      <t xml:space="preserve">Capacitaciones  - Sensibilización
</t>
    </r>
    <r>
      <rPr>
        <sz val="14"/>
        <color indexed="8"/>
        <rFont val="Arial"/>
        <family val="2"/>
      </rPr>
      <t xml:space="preserve">
1. Conocimiento de funciones – Ofi. de Calidad
2. Registro y conocimiento de hallazgos - Ofi. de Calidad
3. Gestión de Indicadores - Ofi. de Calidad
1. Radicación de comunicaciones en el aplicativo ORFEO
2. Caracterizaciones en la plantilla del aplicativo Isolución
3. ISO 27001 - Seguridad de la Información (Nueva versión)
4. Charla virtual: Modulo documentación del aplicativo Isolución
5. Riesgo Operativo, consulta en el  aplicativo CERO
6. Charla virtual: Modulo Indicadores del aplicativo Isolución
7. Registro actas de comités primarios
8. Charla virtual: Modulo Mejoramiento del aplicativo Isolución
9. Parametrización alterar no conformidades  y AP en el aplicativo Isolución
10. Calculo de indicadores, gestión de hallazgos, AC, AP y Helpdesk
11. Acciones Correctivas, Acciones Preventivas, Servicios No Conformes
12. Redacción de hallazgos de autocontrol y registro en Isolución
13. Charla virtual: Gestión de auditorías
14. Líderes de procesos
15. Codificación de procesos y documentación del SIG
16. MECI nueva versión
17. Revisión por la Dirección
18. Microsoft Visio
19. </t>
    </r>
    <r>
      <rPr>
        <sz val="14"/>
        <rFont val="Arial"/>
        <family val="2"/>
      </rPr>
      <t xml:space="preserve">Publicaciones ambientales 
20. Inducción </t>
    </r>
    <r>
      <rPr>
        <sz val="14"/>
        <color indexed="10"/>
        <rFont val="Arial"/>
        <family val="2"/>
      </rPr>
      <t xml:space="preserve">
</t>
    </r>
    <r>
      <rPr>
        <b/>
        <sz val="14"/>
        <rFont val="Arial"/>
        <family val="2"/>
      </rPr>
      <t>Anexo 4: Carpeta Estrategia 4,2</t>
    </r>
    <r>
      <rPr>
        <sz val="14"/>
        <rFont val="Arial"/>
        <family val="2"/>
      </rPr>
      <t xml:space="preserve">
*Capacitación SIG.zip</t>
    </r>
    <r>
      <rPr>
        <sz val="14"/>
        <color indexed="10"/>
        <rFont val="Arial"/>
        <family val="2"/>
      </rPr>
      <t xml:space="preserve">
</t>
    </r>
  </si>
  <si>
    <t>Sensibilización y capacitación del Sistema Integrado de Gestión.</t>
  </si>
  <si>
    <t>Realizar auditoría  Externa para la 27001</t>
  </si>
  <si>
    <r>
      <t xml:space="preserve">Se cumplió con el 100% de la actividad programada para el segundo trimestre. 
</t>
    </r>
    <r>
      <rPr>
        <sz val="14"/>
        <rFont val="Arial"/>
        <family val="2"/>
      </rPr>
      <t xml:space="preserve">
En los días  del 22 al 24 del mes de Junio del presente año, se llevó la ejecución de la auditoría externa por parte del ICONTEC para la recertificación del Sistema de Gestión Ambiental Norma ISO 14001:2004 e ISO 9001:2008 y NTCGP 1000:2008, en la oficina principal  y las sedes regionales de Barranquilla y Cartagena.
</t>
    </r>
    <r>
      <rPr>
        <b/>
        <sz val="14"/>
        <rFont val="Arial"/>
        <family val="2"/>
      </rPr>
      <t>Anexo 4: Carpeta Estrategia 4.2</t>
    </r>
  </si>
  <si>
    <r>
      <t>Realizar auditoría  Externa</t>
    </r>
    <r>
      <rPr>
        <sz val="14"/>
        <color indexed="10"/>
        <rFont val="Arial"/>
        <family val="2"/>
      </rPr>
      <t xml:space="preserve"> </t>
    </r>
  </si>
  <si>
    <t>Implementar y/o fortalecer el modelo de gestión integrado.</t>
  </si>
  <si>
    <t>Sub - Sub Categoría No 1.4.2</t>
  </si>
  <si>
    <t>Investigación y consulta interinstitucional para participación de Fiduprevisora en siembra de árboles.</t>
  </si>
  <si>
    <t>Disponer adecuadamente los residuos sólidos peligrosos generados por la entidad en la vigencia 2015.</t>
  </si>
  <si>
    <t>Establecer convenios con empresas gestoras de residuos aprovechables en las oficinas regionales de Barranquilla y Cartagena</t>
  </si>
  <si>
    <t>Adecuación e Instalación de luminarias LED para la oficina 201 de Bogotá, Regional Barranquilla y Regional Manizales</t>
  </si>
  <si>
    <r>
      <t xml:space="preserve">Se cumplió con el 100% de la actividad programada para el segundo trimestre. 
</t>
    </r>
    <r>
      <rPr>
        <sz val="14"/>
        <color indexed="8"/>
        <rFont val="Arial"/>
        <family val="2"/>
      </rPr>
      <t xml:space="preserve">El 30 de Mayo del 2015, se realizó la caminata ecológica, con la connotación de una caminata ecológica extrema, en la cual los funcionarios participantes pudieron disfrutar de una serie de actividades como: Canotaje, Torrentismo, Canyoning, Senderismo, entre otros, con las cuales interactuaron con elementos de la naturaleza y así mismo disfrutaran de las bondades que esta nos brinda. 
</t>
    </r>
    <r>
      <rPr>
        <b/>
        <sz val="14"/>
        <color indexed="8"/>
        <rFont val="Arial"/>
        <family val="2"/>
      </rPr>
      <t xml:space="preserve">
Anexo 4: Carpeta Estrategia 4,1</t>
    </r>
    <r>
      <rPr>
        <sz val="14"/>
        <color indexed="8"/>
        <rFont val="Arial"/>
        <family val="2"/>
      </rPr>
      <t xml:space="preserve">
*Caminata Extrema 30-mayo.pdf</t>
    </r>
  </si>
  <si>
    <t>Caminata Ecológica  (Se realizaran 2, una por cada semestre)</t>
  </si>
  <si>
    <t>Implementar, certificar o mantener el modelo de gestión ambiental.</t>
  </si>
  <si>
    <t>Sub - Sub Categoría No 1.4.1</t>
  </si>
  <si>
    <t>1.4 EFICIENCIA ADMINISTRATIVA</t>
  </si>
  <si>
    <t>Evaluar el nivel de satisfacción y cumplimiento del Plan Institucional de Capacitación (PIC).</t>
  </si>
  <si>
    <t>Ejecución del Plan Institucional de Capacitación (PIC) orientado del desarrollo de las competencias laborales y personales.</t>
  </si>
  <si>
    <t>Actividad Terminada en el primer trimestre.</t>
  </si>
  <si>
    <r>
      <rPr>
        <b/>
        <sz val="14"/>
        <color indexed="8"/>
        <rFont val="Arial"/>
        <family val="2"/>
      </rPr>
      <t xml:space="preserve">Se cumplió el 100% de la actividad programada para el primer trimestre. </t>
    </r>
    <r>
      <rPr>
        <sz val="14"/>
        <color indexed="8"/>
        <rFont val="Arial"/>
        <family val="2"/>
      </rPr>
      <t xml:space="preserve">
En el mes de Marzo se definió y aprobó el Plan Institucional  de Capacitación en el cual se establecieron capacitaciones orientadas a fortalecer las competencias laborales y personales de los funcionarios de las diferentes áreas.
</t>
    </r>
    <r>
      <rPr>
        <b/>
        <sz val="14"/>
        <color indexed="8"/>
        <rFont val="Arial"/>
        <family val="2"/>
      </rPr>
      <t xml:space="preserve">Anexo 3: Carpeta Estrategia 3,6
</t>
    </r>
    <r>
      <rPr>
        <sz val="14"/>
        <color indexed="8"/>
        <rFont val="Arial"/>
        <family val="2"/>
      </rPr>
      <t xml:space="preserve">
*PIC.pdf</t>
    </r>
  </si>
  <si>
    <t>Definir el Plan Institucional de Capacitación (PIC), con el fin  fortalecer las capacitaciones orientadas a fortalecer las competencias laborales y personales</t>
  </si>
  <si>
    <t>Sub - Sub Categoría No 1.3.6</t>
  </si>
  <si>
    <r>
      <t xml:space="preserve">Se cumplió con el 100% de la actividad programada para el segundo trimestre. 
</t>
    </r>
    <r>
      <rPr>
        <sz val="14"/>
        <color indexed="8"/>
        <rFont val="Arial"/>
        <family val="2"/>
      </rPr>
      <t xml:space="preserve">
Continuar con el Registro  para cumplir lo establecido en el Art 227 de  decreto 019 de 2012, en lo referente  a los reportes  al Sistema de Información y Gestión, En relación, a los registros de hojas de vida en el SIGEP, se registraron 24 ingresos en el período comprendido al II trimestre de 2015. </t>
    </r>
    <r>
      <rPr>
        <b/>
        <sz val="14"/>
        <color indexed="8"/>
        <rFont val="Arial"/>
        <family val="2"/>
      </rPr>
      <t xml:space="preserve">
- </t>
    </r>
    <r>
      <rPr>
        <sz val="14"/>
        <color indexed="8"/>
        <rFont val="Arial"/>
        <family val="2"/>
      </rPr>
      <t xml:space="preserve">JUAN PABLO PERALTA SILVA
- VIVIANA DEL CARMEN SIERRA REVELO
- EDWIM ALBERTO RODRIGUEZ BARRERA
- MIGUEL ALBERTO ARIZA BELTRAN
- MARIA TERESA SALAZAR GARCIA
- RAFAEL ENRIQUE  ROMERO CRUZ
- ANGELA PATRICIA POLOCHE PLATA
- CLAUDIA PATRICIA ANGEL RODRIGUEZ
- ROBERTO KATTAN COHEN
- JOSE VICENTE VELASQUEZ TELLEZ
- IVAN JAVIER GONZALEZ ABELLA
- JAVIER CAMILO CONTRERAS CARDENAS
- MARTHA CRISTINA GONZALEZ PEÑA
- ALEXANDRA FORERO MEDINA
- DIANA YINED GONZALEZ BONILLA
- LEIDY YAMIRA SUAREZ BERNAL
- DAVID ESTEBAN PEREZ RIVERA
- WILLIAM SANTIAGO RAMIREZ RODRIGUEZ
- LUIS ALEXANDER SEGURA NIÑO
- JAIME ORLANDO SIERRA SUAREZ
- JUAN DAVID LEAÑO REDONDO
- LUIS CARLOS VEGA CONTRERAS
- JUAN EVANGELISTA ORTEGA DIAZ
- EDIMER ESNEYDER  FRANCO MARTINEZ
</t>
    </r>
    <r>
      <rPr>
        <b/>
        <sz val="14"/>
        <color indexed="8"/>
        <rFont val="Arial"/>
        <family val="2"/>
      </rPr>
      <t xml:space="preserve">
Anexo 3: Carpeta Estrategia 3,5
</t>
    </r>
    <r>
      <rPr>
        <sz val="14"/>
        <color indexed="8"/>
        <rFont val="Arial"/>
        <family val="2"/>
      </rPr>
      <t>*SIGEP abr-jun.doc</t>
    </r>
  </si>
  <si>
    <t>Continuar con el Registro  para dar cumplimiento a lo establecido en el Art 227 de decreto 019 de 2012, en lo referente  a los reportes  al Sistema de Información y Gestión del Empleo Público - SIGEP, para el año 2015.</t>
  </si>
  <si>
    <r>
      <t xml:space="preserve">Se cumplió con el 100% de la actividad programada para el segundo trimestre. 
</t>
    </r>
    <r>
      <rPr>
        <sz val="14"/>
        <color indexed="8"/>
        <rFont val="Arial"/>
        <family val="2"/>
      </rPr>
      <t xml:space="preserve">
Para garantizar transparencia en el proceso de selección de personal, en el primer trimestre de 2015  se registraron 3 vacantes en el Link trabaje con nosotros, para los siguientes cargos:
*Director de Recursos Humanos
*Jefe Pasivos Pensionales
*Técnico Análisis Portafolios
</t>
    </r>
    <r>
      <rPr>
        <b/>
        <sz val="14"/>
        <color indexed="8"/>
        <rFont val="Arial"/>
        <family val="2"/>
      </rPr>
      <t xml:space="preserve">
Anexo 3: Carpeta Estrategia 3,5</t>
    </r>
    <r>
      <rPr>
        <sz val="14"/>
        <color indexed="8"/>
        <rFont val="Arial"/>
        <family val="2"/>
      </rPr>
      <t xml:space="preserve">
* Link Trabaje con Nosotros. Word</t>
    </r>
  </si>
  <si>
    <r>
      <rPr>
        <b/>
        <sz val="14"/>
        <color indexed="8"/>
        <rFont val="Arial"/>
        <family val="2"/>
      </rPr>
      <t xml:space="preserve">Se cumplió con el 100% de la actividad programada para el primer trimestre. </t>
    </r>
    <r>
      <rPr>
        <sz val="14"/>
        <color indexed="8"/>
        <rFont val="Arial"/>
        <family val="2"/>
      </rPr>
      <t xml:space="preserve">
Se realizo la publicación de ocho (08) vacantes en el Link trabaje con nosotros, para los siguientes cargos:    
*Gerente Administrativo
*Gerente Comercial
*Profesional 2
*Coordinador Negocios Especiales y Oficinas Regionales
*Técnico 1
*Coordinador Contable Barranquilla
*Profesional Disciplinarios
*Profesional Desarrollo del Talento Humano
Con esto logramos y garantizamos la publicación del cargo vacante, procurando un proceso de transparencia en la selección del personal. .  
</t>
    </r>
    <r>
      <rPr>
        <b/>
        <sz val="14"/>
        <color indexed="8"/>
        <rFont val="Arial"/>
        <family val="2"/>
      </rPr>
      <t xml:space="preserve">Anexo 3: Carpeta Estrategia 3,5
</t>
    </r>
    <r>
      <rPr>
        <sz val="14"/>
        <color indexed="8"/>
        <rFont val="Arial"/>
        <family val="2"/>
      </rPr>
      <t>* Link Trabaje con Nosotros. Word</t>
    </r>
    <r>
      <rPr>
        <b/>
        <sz val="14"/>
        <color indexed="8"/>
        <rFont val="Arial"/>
        <family val="2"/>
      </rPr>
      <t xml:space="preserve">
</t>
    </r>
  </si>
  <si>
    <t>Publicación de las vacantes en el link trabaje con nosotros de la página Web de la Fiduprevisora, para el año 2015.</t>
  </si>
  <si>
    <t xml:space="preserve">Establecer para todos los cargos de la entidad procesos de selección de personal transparente y objetivo ajustados a los requerimientos del cargo. </t>
  </si>
  <si>
    <t>Sub - Sub Categoría No 1.3.5</t>
  </si>
  <si>
    <t>Realizar la medición de Evaluación de Desempeño para las categorías definidas y la Evaluación por Competencias para todos los cargos de la Entidad.</t>
  </si>
  <si>
    <t xml:space="preserve">Adoptar un Modelo de Evaluación de Desempeño Individual en cada una de las entidades del sector hacienda que sea utilizado en el fortalecimiento de las competencias
</t>
  </si>
  <si>
    <t>Sub - Sub Categoría No 1.3.4</t>
  </si>
  <si>
    <t>Medir la transferencia de conocimientos en la Gestión Ética, al puesto de trabajo.</t>
  </si>
  <si>
    <t>Efectuar jornadas de información sobre las normas de comportamiento ético, disciplinario y transparencia para el buen servicio público.</t>
  </si>
  <si>
    <t>Fortalecer la gestión  ética en el sector hacienda para el buen servicio público, como parte fundamental del Plan Nacional de Formación y Capacitación.</t>
  </si>
  <si>
    <t>Sub - Sub Categoría No 1.3.2</t>
  </si>
  <si>
    <r>
      <t xml:space="preserve">Se cumplió con el 75% de la actividad programada para el segundo trimestre. 
</t>
    </r>
    <r>
      <rPr>
        <sz val="12"/>
        <rFont val="Arial"/>
        <family val="2"/>
      </rPr>
      <t xml:space="preserve">Una vez finalizados los eventos programados de bienestar se proceden a realizar las encuestas de satisfacción de cada una de las actividades, con el fin de medir la ejecución de la actividades del II trimestre de 2015, se realizó la evaluación a los asistentes de las mismas mediante el formato correspondiente, las cuales se consolidan en un cuadro de seguimiento de actividades de bienestar. Dicho cuadro es un insumo para la planeación del cronograma de bienestar para el siguiente año.
-El 24 de abril "Día de la Secretaria"
-El 30 de mayo "Caminata Extrema" 
-Del 16 al 20 de junio "Vacaciones Recreativas"
Se encuentra pendiente de finalizar la actividad programada para el mes de Junio "Torneo Interno de Futbol" el inicio en el mes de junio y finalizara en el mes de julio, razón por la cual, se encuentra pendiente de evaluación. De acuerdo a las encuestas de satisfacción realizadas de los eventos, se evidencia una alta calificación en cuanto a la ejecución de las actividades.
</t>
    </r>
    <r>
      <rPr>
        <b/>
        <sz val="12"/>
        <rFont val="Arial"/>
        <family val="2"/>
      </rPr>
      <t xml:space="preserve">
Anexo 3: Carpeta Estrategia 3,1</t>
    </r>
    <r>
      <rPr>
        <sz val="12"/>
        <rFont val="Arial"/>
        <family val="2"/>
      </rPr>
      <t xml:space="preserve">
*Vacaciones Recreativas Junio.pdf
*Día de la Secretaria.pdf
*Caminata Extrema 30-mayo.pdf</t>
    </r>
  </si>
  <si>
    <t>Realizar seguimiento y control a las actividades planteadas en el Programa de Bienestar Social de la Entidad para el año 2015.</t>
  </si>
  <si>
    <t xml:space="preserve">Fortalecer las políticas de incentivos en las Entidades del Sector Hacienda. </t>
  </si>
  <si>
    <t>Sub - Sub Categoría No 1.3.1</t>
  </si>
  <si>
    <t>GESTIÓN DEL TALENTO HUMANO</t>
  </si>
  <si>
    <t>Sub Categoría No 1.3</t>
  </si>
  <si>
    <t>Participar en el segundo encuentro sectorial de servicio al ciudadano del sector hacienda</t>
  </si>
  <si>
    <r>
      <t xml:space="preserve">
</t>
    </r>
    <r>
      <rPr>
        <sz val="14"/>
        <color indexed="8"/>
        <rFont val="Arial"/>
        <family val="2"/>
      </rPr>
      <t>Durante el segundo trimestre no se llevo a cabo encuentros sectoriales de servicio al ciudadano.</t>
    </r>
  </si>
  <si>
    <r>
      <rPr>
        <b/>
        <sz val="14"/>
        <color indexed="8"/>
        <rFont val="Arial"/>
        <family val="2"/>
      </rPr>
      <t xml:space="preserve">Se cumplió con el 100% de la actividad programada para el primer trimestre. </t>
    </r>
    <r>
      <rPr>
        <sz val="14"/>
        <color indexed="8"/>
        <rFont val="Arial"/>
        <family val="2"/>
      </rPr>
      <t xml:space="preserve">
La Fiduciaria participó del 1er encuentro sectorial llevado a cabo el pasado martes 17 de marzo de 2015, en el Auditorio del Departamento Nacional de Estadística – DANE – ubicado en la Carrera 59 No. 26-70 Interior I – CAN, a partir de las  8:30 a.m. y hasta las 11:00 a.m.  
</t>
    </r>
    <r>
      <rPr>
        <b/>
        <sz val="14"/>
        <color indexed="8"/>
        <rFont val="Arial"/>
        <family val="2"/>
      </rPr>
      <t xml:space="preserve">Anexo 2: Carpeta Estrategia 2,5
</t>
    </r>
    <r>
      <rPr>
        <sz val="14"/>
        <color indexed="8"/>
        <rFont val="Arial"/>
        <family val="2"/>
      </rPr>
      <t xml:space="preserve">
*Presentación_PNSC_17032015.pdf
*Presentación _DAFP.pdf</t>
    </r>
    <r>
      <rPr>
        <b/>
        <sz val="14"/>
        <color indexed="8"/>
        <rFont val="Arial"/>
        <family val="2"/>
      </rPr>
      <t xml:space="preserve">
</t>
    </r>
  </si>
  <si>
    <t>Participar en el primer encuentro sectorial de servicio al ciudadano del sector hacienda</t>
  </si>
  <si>
    <t xml:space="preserve">Afianzar la Cultura de Servicio al Ciudadano en servidores públicos </t>
  </si>
  <si>
    <t>Sub - Sub Categoría No 1.2.5</t>
  </si>
  <si>
    <t>Fortalecer el proceso de rendición de cuentas permanente.</t>
  </si>
  <si>
    <t xml:space="preserve">Realizar la audiencia pública de Rendición de Cuentas de Fiduprevisora S.A., a la luz de los lineamientos definidos dentro del documento CONPES 3654 de 2010, correspondientes a la política de Rendición de Cuentas de la Rama Ejecutiva a los ciudadanos. </t>
  </si>
  <si>
    <t>Realizar la logística previa a la audiencia pública de rendición de cuentas.</t>
  </si>
  <si>
    <t>Fortalecer el proceso de rendición de cuentas permanente</t>
  </si>
  <si>
    <t>Sub - Sub Categoría No 1.2.4</t>
  </si>
  <si>
    <t xml:space="preserve">Realizar plan de acción con base a los resultados de la encuesta </t>
  </si>
  <si>
    <t>Fortalecer el proceso de rendición de cuentas mediante la medición de la opinión de los ciudadanos.</t>
  </si>
  <si>
    <r>
      <t xml:space="preserve">Se cumplió con el 100% de la actividad programada para el segundo trimestre. 
</t>
    </r>
    <r>
      <rPr>
        <sz val="14"/>
        <color indexed="8"/>
        <rFont val="Arial"/>
        <family val="2"/>
      </rPr>
      <t xml:space="preserve">Durante esta vigencia se dio continuidad a la extensión del horario de atención del chat, todos los días de 3pm a 5pm. Se implementó un cronograma de atención por cada área con el ánimo de atender en el horario establecido el chat. Se solicitaron mejoras al chat como la notificación de los usuarios y reportes estadísticos. 
</t>
    </r>
    <r>
      <rPr>
        <b/>
        <sz val="14"/>
        <color indexed="8"/>
        <rFont val="Arial"/>
        <family val="2"/>
      </rPr>
      <t xml:space="preserve">
Anexo 2: Carpeta Estrategia 2,3</t>
    </r>
    <r>
      <rPr>
        <sz val="14"/>
        <color indexed="8"/>
        <rFont val="Arial"/>
        <family val="2"/>
      </rPr>
      <t xml:space="preserve">
SERVICIO EN LINEA 2015 MAYO - JUNIO</t>
    </r>
  </si>
  <si>
    <r>
      <t xml:space="preserve">Se cumplió con el 100% de la actividad programada para el segundo trimestre. 
</t>
    </r>
    <r>
      <rPr>
        <sz val="14"/>
        <color indexed="8"/>
        <rFont val="Arial"/>
        <family val="2"/>
      </rPr>
      <t xml:space="preserve">
Durante la vigencia reportada se publicó la encuesta del chat en línea en la página de FOMAG. www.fomag.gov.co. Con una participación de 1926 usuarios de los cuales el 42% manifiestan hacer uso de este servicio y un 58% no hace uso del mismo
</t>
    </r>
    <r>
      <rPr>
        <b/>
        <sz val="14"/>
        <color indexed="8"/>
        <rFont val="Arial"/>
        <family val="2"/>
      </rPr>
      <t xml:space="preserve">Anexo 2: Carpeta Estrategia 2,3
</t>
    </r>
    <r>
      <rPr>
        <sz val="14"/>
        <color indexed="8"/>
        <rFont val="Arial"/>
        <family val="2"/>
      </rPr>
      <t>Resultados Encuesta Chat en Línea</t>
    </r>
    <r>
      <rPr>
        <b/>
        <sz val="14"/>
        <color indexed="8"/>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</si>
  <si>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Se diseñó la encuesta de satisfacción del Usuario con la finalidad de promover la participación de la ciudadanía, la cual se publicará una vez se culminen los ajustes técnicos que se le esta realizando al chat en línea de la página web del Fomag
</t>
    </r>
    <r>
      <rPr>
        <b/>
        <sz val="14"/>
        <color indexed="8"/>
        <rFont val="Arial"/>
        <family val="2"/>
      </rPr>
      <t xml:space="preserve">Anexo 2: Carpeta Estrategia 2,3
</t>
    </r>
    <r>
      <rPr>
        <sz val="14"/>
        <color indexed="8"/>
        <rFont val="Arial"/>
        <family val="2"/>
      </rPr>
      <t xml:space="preserve">
* ENCUESTA Chat en Linea.pdf</t>
    </r>
    <r>
      <rPr>
        <b/>
        <sz val="14"/>
        <color indexed="8"/>
        <rFont val="Arial"/>
        <family val="2"/>
      </rPr>
      <t xml:space="preserve">
</t>
    </r>
  </si>
  <si>
    <t>Diseñar y aplicar encuesta de satisfacción sobre el Chat en Línea.</t>
  </si>
  <si>
    <t>Fortalecer la participación ciudadana en la Gestión Institucional</t>
  </si>
  <si>
    <t>Sub - Sub Categoría No 1.2.3</t>
  </si>
  <si>
    <t>Para el segundo trimestre no hubo convocatoria con respecto al Día de la Transparencia</t>
  </si>
  <si>
    <t>Para el primer trimestre no hubo convocatoria con respecto al Día de la Transparencia</t>
  </si>
  <si>
    <t xml:space="preserve">Participar en el día de la transparencia.  </t>
  </si>
  <si>
    <r>
      <t xml:space="preserve">Se cumplió con el 100% de la actividad programada para el segundo trimestre. 
</t>
    </r>
    <r>
      <rPr>
        <sz val="14"/>
        <color indexed="8"/>
        <rFont val="Arial"/>
        <family val="2"/>
      </rPr>
      <t xml:space="preserve">
Fiduprevisora, a través de la Unidad de Control Interno Disciplinario se asistió  el 7 de mayo de 2015 al sexagésimo quinto encuentro Sectorial de Jefes y Responsables de las Oficinas de Control Disciplinario.
</t>
    </r>
    <r>
      <rPr>
        <b/>
        <sz val="14"/>
        <color indexed="8"/>
        <rFont val="Arial"/>
        <family val="2"/>
      </rPr>
      <t xml:space="preserve"> 
Anexo 2: Carpeta Estrategia 2,2
</t>
    </r>
    <r>
      <rPr>
        <sz val="14"/>
        <color indexed="8"/>
        <rFont val="Arial"/>
        <family val="2"/>
      </rPr>
      <t>* ASISTENCIA 7 DE MAYO 2015</t>
    </r>
    <r>
      <rPr>
        <b/>
        <sz val="14"/>
        <color indexed="8"/>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</si>
  <si>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Fiduprevisora, a través de la Unidad de Control Interno Disciplinario el Dr. Jorge Horacio Trujillo Rangel asistió  el 26 de Marzo de 2015 al sexagésimo cuarto encuentro Sectorial de Jefes y Responsables de las Oficinas de Control Disciplinario. 
</t>
    </r>
    <r>
      <rPr>
        <b/>
        <sz val="14"/>
        <color indexed="8"/>
        <rFont val="Arial"/>
        <family val="2"/>
      </rPr>
      <t xml:space="preserve">Anexo 2: Carpeta Estrategia 2,2
</t>
    </r>
    <r>
      <rPr>
        <sz val="14"/>
        <color indexed="8"/>
        <rFont val="Arial"/>
        <family val="2"/>
      </rPr>
      <t xml:space="preserve">
* Invitación Sexagésimo cuarto Encuentro Sectorial. Correo</t>
    </r>
    <r>
      <rPr>
        <b/>
        <sz val="14"/>
        <color indexed="8"/>
        <rFont val="Arial"/>
        <family val="2"/>
      </rPr>
      <t xml:space="preserve">
</t>
    </r>
  </si>
  <si>
    <t>Participar en los encuentros sectoriales definidos por la Secretaría Técnica del Comité para el año 2015</t>
  </si>
  <si>
    <t>Incentivar y fortalecer el principio de transparencia en la gestión de todas las Entidades del Sector Hacienda.</t>
  </si>
  <si>
    <t>Sub - Sub Categoría No 1.2.2</t>
  </si>
  <si>
    <r>
      <t xml:space="preserve">Se cumplió con el 100% de la actividad programada para el segundo trimestre. 
</t>
    </r>
    <r>
      <rPr>
        <sz val="14"/>
        <color indexed="8"/>
        <rFont val="Arial"/>
        <family val="2"/>
      </rPr>
      <t>De acuerdo al seguimiento realizado a la fecha no se han registrado eventos asociados a fraude o corrupción.
Durante el mes de junio se ha adelantado la  definición de los procesos que serán objeto de autoevaluación con el objeto de monitorear el perfil de riesgo de la compañía, el cual será presentado al Representante Legal en el mes de julio.
En el segundo trimestre  del año 2015, no se ha reportado ERO por parte de la Unidad de Control Interno Disciplinario, ni se ha materializado  Riesgos operativos de corrupción o Fraude.</t>
    </r>
  </si>
  <si>
    <r>
      <rPr>
        <b/>
        <sz val="14"/>
        <rFont val="Arial"/>
        <family val="2"/>
      </rPr>
      <t xml:space="preserve">Se cumplió con el 100% de la actividad programada para el primer trimestre. </t>
    </r>
    <r>
      <rPr>
        <sz val="14"/>
        <rFont val="Arial"/>
        <family val="2"/>
      </rPr>
      <t xml:space="preserve">
En el mes de enero se presentó al Representante Legal de la Compañía los resultados del monitoreo realizado a la matriz de riesgos, la cual incluye los riesgos de fraude y corrupción, cuyo corte es el 31 de diciembre  de 2014.
En el primer trimestre  del año 2015, no se ha reportado ERO por parte de la Unidad de Control Interno Disciplinario, ni se ha materializado  Riesgos operativos de corrupción o Fraude.
</t>
    </r>
    <r>
      <rPr>
        <b/>
        <sz val="14"/>
        <rFont val="Arial"/>
        <family val="2"/>
      </rPr>
      <t>Anexo 2: Carpeta Estrategia 2,1</t>
    </r>
    <r>
      <rPr>
        <sz val="14"/>
        <rFont val="Arial"/>
        <family val="2"/>
      </rPr>
      <t xml:space="preserve">
</t>
    </r>
  </si>
  <si>
    <t>Monitoreo semestral de la matriz de riesgos.</t>
  </si>
  <si>
    <t>Fortalecer y/o definir criterios para prevenir la corrupción al interior de las Entidades del Sector Hacienda</t>
  </si>
  <si>
    <t>Sub - Sub Categoría No 1.2.1</t>
  </si>
  <si>
    <t>1.2. TRANSPARENCIA, PARTICIPACIÓN Y SERVICIO AL CIUDADANO</t>
  </si>
  <si>
    <t xml:space="preserve">Sub Categoría No. </t>
  </si>
  <si>
    <t>Realizar seguimiento semestral al cumplimiento del Plan Estratégico Institucional respecto a lo programado para el año 2015</t>
  </si>
  <si>
    <t>Plan</t>
  </si>
  <si>
    <t xml:space="preserve"> Focalizar esfuerzos en el cumplimiento de la Estrategia Institucional</t>
  </si>
  <si>
    <t>Sub - Sub Categoría No 1.1.1</t>
  </si>
  <si>
    <t>1.1. GESTIÓN MISIONAL Y DE GOBIERNO</t>
  </si>
  <si>
    <t xml:space="preserve">Sub Categoría No </t>
  </si>
  <si>
    <t>Seguimiento Tercer Trimestre</t>
  </si>
  <si>
    <t>Actividad Terminada en el segundo trimestre.</t>
  </si>
  <si>
    <t>No aplica seguimiento para este periodo</t>
  </si>
  <si>
    <r>
      <rPr>
        <b/>
        <sz val="14"/>
        <rFont val="Arial"/>
        <family val="2"/>
      </rPr>
      <t xml:space="preserve">No presenta avance para el tercer trimestre </t>
    </r>
    <r>
      <rPr>
        <sz val="14"/>
        <rFont val="Arial"/>
        <family val="2"/>
      </rPr>
      <t xml:space="preserve">
Para llevar a cabo esta actividad es necesario el soporte de una firma Externa, la cual  se encuentra en proceso de contratación, por lo  que,  el Análisis de vulnerabilidades de la infraestructura para el mantenimiento del Sistema de Gestión de Seguridad de la Información  se realizará al corte del cuarto trimestre.</t>
    </r>
  </si>
  <si>
    <r>
      <t xml:space="preserve">Se cumplió con el 100% de la actividad programada para el tercer trimestre. 
</t>
    </r>
    <r>
      <rPr>
        <sz val="14"/>
        <color indexed="8"/>
        <rFont val="Arial"/>
        <family val="2"/>
      </rPr>
      <t xml:space="preserve">El 01 de Agosto de 2015, la Regional Manizales realizó la actividad en la Reserva Ecológica Rancho Grande, donde el objetivo era un encuentro con la naturaleza para liberar estrés, mejorar el bienestar y clima organizacional.
</t>
    </r>
    <r>
      <rPr>
        <b/>
        <sz val="14"/>
        <color indexed="8"/>
        <rFont val="Arial"/>
        <family val="2"/>
      </rPr>
      <t xml:space="preserve">Descripción del Lugar:
</t>
    </r>
    <r>
      <rPr>
        <sz val="14"/>
        <color indexed="8"/>
        <rFont val="Arial"/>
        <family val="2"/>
      </rPr>
      <t xml:space="preserve">
Territorio Aventura, con  instalaciones de Rancho Grande California Campo Aventura y Lagos de las Vegas, se ha consolidado como una empresa seria y responsable en el eje cafetero en cuanto a la prestación de servicios de alojamiento y actividades de turismo de aventura en la naturaleza.
Rancho Grande California Campo Aventura, R.N.T 7572, y  Finca Hotel Lagos de las Vegas,  R.N.T 5454 cuentan ahora con el Certificado de Calidad turística y con el Sello Ambiental Colombiano en La norma NTS 002 , que motiva cada día a trabajar por la protección del medio ambiente y el mejoramiento continúo en los servicios.
</t>
    </r>
    <r>
      <rPr>
        <b/>
        <sz val="14"/>
        <color indexed="8"/>
        <rFont val="Arial"/>
        <family val="2"/>
      </rPr>
      <t>Anexo 4: Carpeta Estrategia 4,1</t>
    </r>
    <r>
      <rPr>
        <sz val="14"/>
        <color indexed="8"/>
        <rFont val="Arial"/>
        <family val="2"/>
      </rPr>
      <t xml:space="preserve">
*imagen1.jpeg
*imagen2.jpeg
*imagen3.jpeg
*imagen4.jpeg
*imagen5.jpeg
*imagen6.jpeg
*Lista de Asistencia.pdf</t>
    </r>
  </si>
  <si>
    <r>
      <t xml:space="preserve">Se cumplió con el 100% de la actividad programada para el tercer trimestre. 
</t>
    </r>
    <r>
      <rPr>
        <sz val="14"/>
        <color indexed="8"/>
        <rFont val="Arial"/>
        <family val="2"/>
      </rPr>
      <t xml:space="preserve">
Continuar con el Registro  para cumplir lo establecido en el Art 227 de  decreto 019 de 2012, en lo referente  a los reportes  al Sistema de Información y Gestión, En relación, a los registros de hojas de vida en el SIGEP, se registraron 13 ingresos en el período comprendido al III trimestre de 2015. 
- NADYR JOHANNA GARCIA OROZCO
- LORENA LUCIA MORALES DIAZ
- MIGUELINA DEL SOCORRO GOMEZ ENRIQUEZ
- FARID AUGUSTO BEHAINE ROBLES
- JUAN  CARLOS  GONZALEZ  IRIARTE
- ANGIE NATALIA BOLIVAR CORREA
- PAOLA  ANDREA ROMERO GOMEZ
- ENITH CECILIA TRIANA GARZON 
- CESAR AUGUSTO TORRES SUESCUN 
- MILDREY ALEXANDRA GUERRERO MALAGON
- FABIAN AUGUSTO RIAÑO MORENO
- LUZMILA ORDOÑEZ LARA
- ERIKA JANNETH ROCHA CONTRERAS
</t>
    </r>
    <r>
      <rPr>
        <b/>
        <sz val="14"/>
        <color indexed="8"/>
        <rFont val="Arial"/>
        <family val="2"/>
      </rPr>
      <t xml:space="preserve">
Anexo 3: Carpeta Estrategia 3,5
</t>
    </r>
    <r>
      <rPr>
        <sz val="14"/>
        <color indexed="8"/>
        <rFont val="Arial"/>
        <family val="2"/>
      </rPr>
      <t>*SIGEP jul-sep.doc</t>
    </r>
  </si>
  <si>
    <t>Para el tercer trimestre no hubo convocatoria con respecto al Día de la Transparencia</t>
  </si>
  <si>
    <r>
      <t xml:space="preserve">Se cumplió con el 50% de la actividad programada para el tercer trimestre. 
</t>
    </r>
    <r>
      <rPr>
        <sz val="14"/>
        <rFont val="Arial"/>
        <family val="2"/>
      </rPr>
      <t xml:space="preserve">
En este trimestre se llevó a cabo la revisión de los riesgos  de seguridad de la información contemplados en el  Sistema de Administración de  Riesgo Operativo  (SARO) con alcance a los procesos certificados con el SGSI y el aplicativo Global Suite, software a través del  cual  se administra el Sistema de Gestión de Seguridad de la  Información.
Se encuentra en proceso de validación de los posibles riesgos del SGSI para incorporarlos en la Matriz de Riesgo de la entidad.
</t>
    </r>
    <r>
      <rPr>
        <b/>
        <sz val="14"/>
        <rFont val="Arial"/>
        <family val="2"/>
      </rPr>
      <t xml:space="preserve">
Anexo 4: Carpeta Estrategia 4.2</t>
    </r>
    <r>
      <rPr>
        <sz val="14"/>
        <rFont val="Arial"/>
        <family val="2"/>
      </rPr>
      <t xml:space="preserve">
-Evidencia_Gtión_Riesgo.pdf
-Riegos_Global_Suite_SGSI.pdf
-Riesgos SARO-SI.pdf</t>
    </r>
  </si>
  <si>
    <r>
      <t xml:space="preserve">Se cumplió con el 100% de la actividad programada para el tercer trimestre. 
</t>
    </r>
    <r>
      <rPr>
        <sz val="14"/>
        <rFont val="Arial"/>
        <family val="2"/>
      </rPr>
      <t xml:space="preserve">
Se Elaboró el cronograma respectivo para las transferencias Documentales de cada área  y se les informa en que tiempo esta programada en las inducciones para los funcionarios.  
</t>
    </r>
    <r>
      <rPr>
        <b/>
        <sz val="14"/>
        <rFont val="Arial"/>
        <family val="2"/>
      </rPr>
      <t xml:space="preserve">Anexo 4: Carpeta Estrategia 4,6
</t>
    </r>
    <r>
      <rPr>
        <sz val="14"/>
        <rFont val="Arial"/>
        <family val="2"/>
      </rPr>
      <t>-CRONOGRAMA TRANSFERENCIAS</t>
    </r>
    <r>
      <rPr>
        <b/>
        <sz val="14"/>
        <rFont val="Arial"/>
        <family val="2"/>
      </rPr>
      <t xml:space="preserve">
</t>
    </r>
    <r>
      <rPr>
        <sz val="14"/>
        <rFont val="Arial"/>
        <family val="2"/>
      </rPr>
      <t xml:space="preserve">
</t>
    </r>
  </si>
  <si>
    <r>
      <rPr>
        <b/>
        <sz val="14"/>
        <color indexed="8"/>
        <rFont val="Arial"/>
        <family val="2"/>
      </rPr>
      <t xml:space="preserve">Se cumplió con el 100% de la actividad programada para el primer trimestre. </t>
    </r>
    <r>
      <rPr>
        <sz val="14"/>
        <color indexed="8"/>
        <rFont val="Arial"/>
        <family val="2"/>
      </rPr>
      <t xml:space="preserve">
Durante el primer semestre no se llevó a cabo Reuniones de Análisis Estratégico RAE. Sin embargo en las secciones de trabajo realizado con el Comité de Presidencia y el Grupo Consultor Ágora Group en el mes de febrero se presentó el estado del Mapa Estratégico Corporativo con corte a Noviembre de 2014.
</t>
    </r>
    <r>
      <rPr>
        <b/>
        <sz val="14"/>
        <color indexed="8"/>
        <rFont val="Arial"/>
        <family val="2"/>
      </rPr>
      <t xml:space="preserve">Anexo 1: Carpeta Estrategia 1,1
</t>
    </r>
    <r>
      <rPr>
        <sz val="14"/>
        <color indexed="8"/>
        <rFont val="Arial"/>
        <family val="2"/>
      </rPr>
      <t xml:space="preserve">
*Lista de Asistencia del 2 de Febrero de 2015.</t>
    </r>
    <r>
      <rPr>
        <b/>
        <sz val="14"/>
        <color indexed="8"/>
        <rFont val="Arial"/>
        <family val="2"/>
      </rPr>
      <t xml:space="preserve">
</t>
    </r>
  </si>
  <si>
    <r>
      <t xml:space="preserve">Se cumplió con el 100% de la actividad programada para el segundo trimestre. 
Durante el primer trimestre se </t>
    </r>
    <r>
      <rPr>
        <sz val="14"/>
        <color indexed="8"/>
        <rFont val="Arial"/>
        <family val="2"/>
      </rPr>
      <t xml:space="preserve">llevó a cabo Reuniones de Análisis Estratégico RAE realizadas con el Comité de Presidencia y el Grupo Consultor Ágora Group, desarrollando de manera conjunta  el despliegue de la Estrategia. 
</t>
    </r>
    <r>
      <rPr>
        <b/>
        <sz val="14"/>
        <color indexed="8"/>
        <rFont val="Arial"/>
        <family val="2"/>
      </rPr>
      <t xml:space="preserve">
Anexo 1: Carpeta Estrategia 1,1</t>
    </r>
  </si>
  <si>
    <r>
      <t xml:space="preserve">Se cumplió con el 100% de la actividad programada para el tercer trimestre. 
</t>
    </r>
    <r>
      <rPr>
        <sz val="14"/>
        <color indexed="8"/>
        <rFont val="Arial"/>
        <family val="2"/>
      </rPr>
      <t xml:space="preserve">Fiduprevisora ha publicado información de interés, con el objeto de fortalecer el proceso de rendición de cuentas:
Extractos
Informe económico semanal (a partir de septiembre)
Noticias en la página web 
Envío de información a periodistas
Asistimos al  Tercer día nacional de la rendición de cuentas y audiencia pública de rendición de cuentas sector función pública (27 de agosto)
</t>
    </r>
    <r>
      <rPr>
        <b/>
        <sz val="14"/>
        <color indexed="8"/>
        <rFont val="Arial"/>
        <family val="2"/>
      </rPr>
      <t>Anexo 2: Carpeta Estrategia 2,4
-Comunicados de prensa
-Extractos FICs.zip
-Inf Económico 1.pdf
-Inf Económico 2pdf
-Inf Económico 3.pdf</t>
    </r>
    <r>
      <rPr>
        <sz val="14"/>
        <color indexed="8"/>
        <rFont val="Arial"/>
        <family val="2"/>
      </rPr>
      <t xml:space="preserve">
</t>
    </r>
  </si>
  <si>
    <r>
      <t xml:space="preserve">Se cumplió con el 100% de la actividad programada para el tercer trimestre. 
</t>
    </r>
    <r>
      <rPr>
        <sz val="14"/>
        <color indexed="8"/>
        <rFont val="Arial"/>
        <family val="2"/>
      </rPr>
      <t xml:space="preserve">Al finalizar cada jornada de capacitación sobre el Código de Conducta Ética y Código Disciplinario Único se evaluó el conocimiento adquirido por cada uno de los asistentes. 
</t>
    </r>
    <r>
      <rPr>
        <b/>
        <sz val="14"/>
        <color indexed="8"/>
        <rFont val="Arial"/>
        <family val="2"/>
      </rPr>
      <t xml:space="preserve">
Anexo 3: Carpeta Estrategia 3,2</t>
    </r>
    <r>
      <rPr>
        <sz val="14"/>
        <color indexed="8"/>
        <rFont val="Arial"/>
        <family val="2"/>
      </rPr>
      <t xml:space="preserve">
-Evaluación ética</t>
    </r>
  </si>
  <si>
    <r>
      <t xml:space="preserve">Se cumplió con el 100% de la actividad programada para el tercer trimestre. 
</t>
    </r>
    <r>
      <rPr>
        <sz val="14"/>
        <color indexed="8"/>
        <rFont val="Arial"/>
        <family val="2"/>
      </rPr>
      <t xml:space="preserve">
Para garantizar transparencia en el proceso de selección de personal, en el tercer trimestre de 2015  se registraron 11 vacantes en el Link trabaje con nosotros, para los siguientes cargos:
*Profesional 5 Gerencia de Liquidaciones y Remanentes
*Técnico 2 Pagos ORB
*Profesional 3 Coordinador Pagos ORB
*Director de Mercadeo y Servicio al Cliente
*Gerente Liquidaciones y Remanentes
*Coordinador de Negocios 
*Técnico 5 Manizales
*Jefe de Contabilidad Empresa e Impuestos
*Jefe de Contabilidad Fideicomisos
*Trader Fondos de Inversión Colectiva
*Profesional Prestaciones Económicas</t>
    </r>
    <r>
      <rPr>
        <b/>
        <sz val="14"/>
        <color indexed="8"/>
        <rFont val="Arial"/>
        <family val="2"/>
      </rPr>
      <t xml:space="preserve">
Anexo 3: Carpeta Estrategia 3,5</t>
    </r>
    <r>
      <rPr>
        <sz val="14"/>
        <color indexed="8"/>
        <rFont val="Arial"/>
        <family val="2"/>
      </rPr>
      <t xml:space="preserve">
* Link Trabaje con Nosotros. Word</t>
    </r>
  </si>
  <si>
    <r>
      <rPr>
        <b/>
        <sz val="14"/>
        <color indexed="8"/>
        <rFont val="Arial"/>
        <family val="2"/>
      </rPr>
      <t xml:space="preserve">Se cumplió el 100% de la actividad programada para el primer trimestre.
</t>
    </r>
    <r>
      <rPr>
        <sz val="14"/>
        <color indexed="8"/>
        <rFont val="Arial"/>
        <family val="2"/>
      </rPr>
      <t xml:space="preserve">Continuar con el Registro  para cumplir lo establecido en el Art 227 de  decreto 019 de 2012, en lo referente  a los reportes  al Sistema de Información y Gestión, En relación, a los registros de hojas de vida en el SIGEP, se registraron 16 ingresos en el período comprendido al I trimestre de 2015. 
• Walter  Fernando  Izquierdo Bastidas
• Luisa Fernanda Triana Buitrago
• Edgar Alberto Guzmán Rueda
• Diana Catalina Ramírez Elizalde
• Julián Darío Hernández Bravo
• Ismael Hernández Herrera
• Yelena Esther Fuentes Urzola
• Filiberto Arias Tifaro  
• Michael Sampayo Moreno
• Andrea Carolina Fontalvo Barrios
• William Bejarano Iguita
• Carlos Andrés Amaya Otálora
• Heimy Marcela López Ortiz
• Isbelia Ramírez Valenzuela
• María Fernanda Sancho García
• Mónica Yvonne Valderrama Cuellar
</t>
    </r>
    <r>
      <rPr>
        <b/>
        <sz val="14"/>
        <color indexed="8"/>
        <rFont val="Arial"/>
        <family val="2"/>
      </rPr>
      <t xml:space="preserve">
Anexo 3: Carpeta Estrategia 3,5
</t>
    </r>
    <r>
      <rPr>
        <sz val="14"/>
        <color indexed="8"/>
        <rFont val="Arial"/>
        <family val="2"/>
      </rPr>
      <t xml:space="preserve">
*INFORMACION SIGEP.doc</t>
    </r>
  </si>
  <si>
    <r>
      <t xml:space="preserve">Se cumplió con el 100% de la actividad programada para el segundo trimestre. 
</t>
    </r>
    <r>
      <rPr>
        <sz val="14"/>
        <color indexed="8"/>
        <rFont val="Arial"/>
        <family val="2"/>
      </rPr>
      <t xml:space="preserve">
De acuerdo con el cronograma del Plan Institucional de Capacitación - PIC y dando cumplimiento al mismo, se encuentra en trámite la elaboración del contrato con el proveedor encargado de hacer la ejecución de la capacitación para el fortalecimiento de competencias de los funcionarios dentro del marco de la Evaluación de Competencias.
</t>
    </r>
    <r>
      <rPr>
        <b/>
        <sz val="14"/>
        <color indexed="8"/>
        <rFont val="Arial"/>
        <family val="2"/>
      </rPr>
      <t xml:space="preserve">Anexo 3: Carpeta Estrategia 3,6
</t>
    </r>
    <r>
      <rPr>
        <sz val="14"/>
        <color indexed="8"/>
        <rFont val="Arial"/>
        <family val="2"/>
      </rPr>
      <t>*Contrato Seven</t>
    </r>
    <r>
      <rPr>
        <b/>
        <sz val="14"/>
        <color indexed="8"/>
        <rFont val="Arial"/>
        <family val="2"/>
      </rPr>
      <t xml:space="preserve">
</t>
    </r>
  </si>
  <si>
    <r>
      <t xml:space="preserve">Para la ejecución del primer análisis de vulnerabilidades del año 2015 se realizaron las siguientes actividades:
1. Definición del alcance
2. Solicitud de cotización del servicio
</t>
    </r>
    <r>
      <rPr>
        <b/>
        <sz val="14"/>
        <rFont val="Arial"/>
        <family val="2"/>
      </rPr>
      <t>Anexo</t>
    </r>
    <r>
      <rPr>
        <sz val="14"/>
        <rFont val="Arial"/>
        <family val="2"/>
      </rPr>
      <t xml:space="preserve"> </t>
    </r>
    <r>
      <rPr>
        <b/>
        <sz val="14"/>
        <rFont val="Arial"/>
        <family val="2"/>
      </rPr>
      <t>5: Carpeta Estrategia 4,2</t>
    </r>
    <r>
      <rPr>
        <sz val="14"/>
        <rFont val="Arial"/>
        <family val="2"/>
      </rPr>
      <t xml:space="preserve">
*Propuesta proyecto de análisis de Vulnerabilidades v.2.pdf 
Avance: 15%</t>
    </r>
  </si>
  <si>
    <r>
      <t xml:space="preserve">Se cumplió con el 10% de la actividad programada para el segundo trimestre. 
</t>
    </r>
    <r>
      <rPr>
        <sz val="14"/>
        <rFont val="Arial"/>
        <family val="2"/>
      </rPr>
      <t xml:space="preserve">
Se inicia la revisión del análisis de riesgos de Seguridad de la Información en el marco de la preparación de la auditoria de seguimiento. La actividad finaliza en agosto de 2015. </t>
    </r>
  </si>
  <si>
    <r>
      <t xml:space="preserve">Se cumplió con el 100% de la actividad programada para el tercer trimestre. 
</t>
    </r>
    <r>
      <rPr>
        <sz val="14"/>
        <rFont val="Arial"/>
        <family val="2"/>
      </rPr>
      <t xml:space="preserve">El presupuesto de gastos de Fiduprevisora S.A.al cierre del tercer trimestre de 2015 presenta una ejecución acumulada del 69,12%  frente al presupuesto aprobado para la vigencia 2015, respecto los Certificados de Registro Presupuestal (CRP´s) emitidos,  así:
$67.989.765.036,00 (CRP´s)
$98.366.279.498,41  (Ppto Gtos)
</t>
    </r>
    <r>
      <rPr>
        <b/>
        <sz val="14"/>
        <rFont val="Arial"/>
        <family val="2"/>
      </rPr>
      <t xml:space="preserve">
Anexo 5: Carpeta Estrategia 5,2
</t>
    </r>
    <r>
      <rPr>
        <sz val="14"/>
        <rFont val="Arial"/>
        <family val="2"/>
      </rPr>
      <t>*EJECUCIÓN PRESUPUESTAL AL 30 SEPTIEMBRE-15</t>
    </r>
  </si>
  <si>
    <r>
      <t xml:space="preserve">Se cumplió con el 100% de la actividad programada para el tercer trimestre. 
</t>
    </r>
    <r>
      <rPr>
        <sz val="14"/>
        <color indexed="8"/>
        <rFont val="Arial"/>
        <family val="2"/>
      </rPr>
      <t xml:space="preserve">El pasado el día 9 de julio de 2015 se realizó la Reunión de Análisis Estratégico RAE 27 con datos consolidados a mayo de 2015 y el 3 de agosto del año en curso se llevó a cabo la RAE 28, con el Comité de Presidencia y el Grupo Consultor Agora Group,  para presentar la formulación de iniciativas estratégicas a ejecutar en el 2015.
</t>
    </r>
    <r>
      <rPr>
        <b/>
        <sz val="14"/>
        <color indexed="8"/>
        <rFont val="Arial"/>
        <family val="2"/>
      </rPr>
      <t xml:space="preserve">
Anexo 1: Carpeta Estrategia 1,1
</t>
    </r>
    <r>
      <rPr>
        <sz val="14"/>
        <color indexed="8"/>
        <rFont val="Arial"/>
        <family val="2"/>
      </rPr>
      <t>-27. RAE ( A Mayo_2015).pdf
- 28. RAE Presentacion Iniciativas 2015.pdf</t>
    </r>
  </si>
  <si>
    <r>
      <t xml:space="preserve">Se cumplió con el 100% de la actividad programada para el tercer trimestre. 
</t>
    </r>
    <r>
      <rPr>
        <sz val="14"/>
        <color indexed="8"/>
        <rFont val="Arial"/>
        <family val="2"/>
      </rPr>
      <t>Trimestralmente la Unidad de Control Interno Disciplinario remite a la URO el informe de las quejas recibidas en este periodo, una vez revisada la información por parte de esta unidad, se infiere que no se han presentado actos relacionados con corrupción, razón por la cual la matriz de riesgos de corrupción no ha tenido modificaciones.</t>
    </r>
  </si>
  <si>
    <r>
      <t xml:space="preserve">Se cumplió con el 25% de la actividad programada para el tercer trimestre. 
</t>
    </r>
    <r>
      <rPr>
        <sz val="14"/>
        <color indexed="8"/>
        <rFont val="Arial"/>
        <family val="2"/>
      </rPr>
      <t>Se diseñó la encuesta para ser publicada en la pagina web en el mes de octubre, con la finalidad de abordar los temas de interés a la ciudadanía en la rendición de cuentas a desarrollarse el próximo 12 de Noviembre.</t>
    </r>
    <r>
      <rPr>
        <b/>
        <sz val="14"/>
        <color indexed="8"/>
        <rFont val="Arial"/>
        <family val="2"/>
      </rPr>
      <t xml:space="preserve">
</t>
    </r>
    <r>
      <rPr>
        <sz val="14"/>
        <rFont val="Arial"/>
        <family val="2"/>
      </rPr>
      <t xml:space="preserve">
</t>
    </r>
    <r>
      <rPr>
        <b/>
        <sz val="14"/>
        <rFont val="Arial"/>
        <family val="2"/>
      </rPr>
      <t>Anexo 2: Carpeta Estrategia 2,3</t>
    </r>
    <r>
      <rPr>
        <sz val="14"/>
        <rFont val="Arial"/>
        <family val="2"/>
      </rPr>
      <t xml:space="preserve">
-Encuesta Rendición de cuentas.word</t>
    </r>
  </si>
  <si>
    <r>
      <t xml:space="preserve">Se cumplió con el 100% de la actividad programada para el tercer trimestre. 
</t>
    </r>
    <r>
      <rPr>
        <sz val="14"/>
        <color indexed="8"/>
        <rFont val="Arial"/>
        <family val="2"/>
      </rPr>
      <t xml:space="preserve">Se realizó y validó el cronograma de actividades previas a la Audiencia Pública de Rendición de Cuentas 2015
- Se publicará un aviso invitando a la ciudadanía (13 de octubre)
- Se publicará el banner en la página web (13 de octubre)
-Mailing con la invitación (envío 13 de octubre)
- Se publicará el Informe de Rendición de cuentas en la página Web (13 de octubre)
</t>
    </r>
    <r>
      <rPr>
        <b/>
        <sz val="14"/>
        <color indexed="8"/>
        <rFont val="Arial"/>
        <family val="2"/>
      </rPr>
      <t>Anexo 2: Carpeta Estrategia 2,4</t>
    </r>
    <r>
      <rPr>
        <sz val="14"/>
        <color indexed="8"/>
        <rFont val="Arial"/>
        <family val="2"/>
      </rPr>
      <t xml:space="preserve">
-CRONOGRAMA RENDICION DE CUENTAS 2015.excel</t>
    </r>
  </si>
  <si>
    <t xml:space="preserve">A la fecha no se ha recibido la convocatoria para el encuentro sectorial, sin embargo participamos en el encuentro del lanzamiento y entrega de la Guía del  lenguaje claro (27 de julio) y en el tercer encuentro al servicio al ciudadano "inclusión social, accesibilidad y talento humano" (23 de septiembre)
</t>
  </si>
  <si>
    <r>
      <t xml:space="preserve">Se cumplió con el 67% de la actividad programada para el tercer trimestre. 
</t>
    </r>
    <r>
      <rPr>
        <sz val="12"/>
        <rFont val="Arial"/>
        <family val="2"/>
      </rPr>
      <t xml:space="preserve">Una vez finalizados los eventos programados de bienestar se proceden a realizar las encuestas de satisfacción de cada una de las actividades, con el fin de medir la ejecución de la actividades del tercer trimestre de 2015, se realizó la evaluación a los asistentes de las mismas mediante el formato correspondiente, las cuales se consolidan en un cuadro de seguimiento de actividades de bienestar. Dicho cuadro es un insumo para la planeación del cronograma de bienestar para el siguiente año.
-El 19 de Septiembre "Día de la Familia"
-Para el mes de Agosto se tenía programada una caminata ecológica contemplada para 40 funcionarios, dado que en el mes de mayo se amplio el cupo para llevar a cabo la Caminata Extrema, el presupuesto destinado para el mes de Agosto se ejecutó en la primera fecha. Dicha caminata contó con la participación de 85 funcionarios obteniendo una calificación del 3,7/4
-Las actividades de Bienestar contempladas para la Regional Manizales en los meses de Noviembre y Diciembre, se adelantaron y lograron su ejecución durante el III trimestre. El 01 de Agosto se realizó la actividad de Parapente contando con la participación de los 4 funcionarios de la Regional y obteniendo una satisfacción de 3,8/4.
-El 22 de agosto la Regional Manizales participó en un Día Ecológico como actividad de Bienestar Social obteniendo una calificación de 3,2/4.
-Del 30 de Junio al 24 de Julio "Torneo de Fútbol", una vez finalizada esta actividad se cumple al 100% el seguimiento del II Trimestre.
Se encuentra pendiente de finalizar la actividad programada para el mes de Agosto "La actividad libre"  no se llevo a cabo una vez sea ejecutada en el siguiente trimestre se procederá a realizar la evaluación de satisfacción correspondiente.
De acuerdo a las encuestas de satisfacción realizadas de los eventos, se evidencia una alta calificación en cuanto a la ejecución de las actividades. 
</t>
    </r>
    <r>
      <rPr>
        <b/>
        <sz val="12"/>
        <rFont val="Arial"/>
        <family val="2"/>
      </rPr>
      <t>Anexo 3: Carpeta Estrategia 3,1</t>
    </r>
    <r>
      <rPr>
        <sz val="12"/>
        <rFont val="Arial"/>
        <family val="2"/>
      </rPr>
      <t xml:space="preserve">
*Eva Torneo de Futbol
*Eva Día de la Familia
*Manizales - Act. Parapente
*Manizales - Act. Ecológica</t>
    </r>
  </si>
  <si>
    <r>
      <t xml:space="preserve">Se cumplió con el 100% de la actividad programada para el tercer trimestre. 
</t>
    </r>
    <r>
      <rPr>
        <sz val="14"/>
        <color indexed="8"/>
        <rFont val="Arial"/>
        <family val="2"/>
      </rPr>
      <t xml:space="preserve">Fiduprevisora, a través de la Unidad de Control Interno Disciplinario asistió  el 21 de Julio de 2015 al sexagésimo sexto encuentro Sectorial de Jefes y Responsables de las Oficinas de Control Disciplinario. 
</t>
    </r>
    <r>
      <rPr>
        <b/>
        <sz val="14"/>
        <color indexed="8"/>
        <rFont val="Arial"/>
        <family val="2"/>
      </rPr>
      <t xml:space="preserve"> 
Anexo 2: Carpeta Estrategia 2,2
</t>
    </r>
    <r>
      <rPr>
        <sz val="14"/>
        <color indexed="8"/>
        <rFont val="Arial"/>
        <family val="2"/>
      </rPr>
      <t>* Asistencia 21 de Julio de 2015</t>
    </r>
  </si>
  <si>
    <r>
      <t xml:space="preserve">Se cumplió con el 100% de la actividad programada para el tercer trimestre. 
</t>
    </r>
    <r>
      <rPr>
        <sz val="14"/>
        <color indexed="8"/>
        <rFont val="Arial"/>
        <family val="2"/>
      </rPr>
      <t xml:space="preserve">Se dictaron las capacitaciones del código de conducta ética y del código disciplinario único a los servidores, contratistas, practicantes de la Fiduprevisora, los días 24 y 28 de septiembre. 
Nota: Se encuentra programada una capacitación el próximo 1 de octubre de 2015
</t>
    </r>
    <r>
      <rPr>
        <b/>
        <sz val="14"/>
        <color indexed="8"/>
        <rFont val="Arial"/>
        <family val="2"/>
      </rPr>
      <t xml:space="preserve">
Anexo 3: Carpeta Estrategia 3,2</t>
    </r>
    <r>
      <rPr>
        <sz val="14"/>
        <color indexed="8"/>
        <rFont val="Arial"/>
        <family val="2"/>
      </rPr>
      <t xml:space="preserve">
-Asistencia Etica.pdf</t>
    </r>
  </si>
  <si>
    <r>
      <t xml:space="preserve">Se cumplió con el 27% de la actividad programada para el tercer trimestre. 
</t>
    </r>
    <r>
      <rPr>
        <sz val="14"/>
        <rFont val="Arial"/>
        <family val="2"/>
      </rPr>
      <t xml:space="preserve">
De acuerdo con el cronograma del Plan Institucional de Capacitación - PIC, el grado de satisfacción de las capacitaciones ejecutadas durante el II y III trimestres fue el siguiente:
-Taller de Redacción 4,9/5,0
-Capacitación por Competencias: 3,92/4,0
-Taller de Grafología 3,96/4,0
-Seminario Servicio al Cliente 4,0/4,0
</t>
    </r>
    <r>
      <rPr>
        <b/>
        <sz val="14"/>
        <rFont val="Arial"/>
        <family val="2"/>
      </rPr>
      <t xml:space="preserve">
Anexo 3: Carpeta Estrategia 3,6
</t>
    </r>
    <r>
      <rPr>
        <sz val="14"/>
        <rFont val="Arial"/>
        <family val="2"/>
      </rPr>
      <t>*Eva Torneo de Futbol.pdf
*Eva competenciasl.pdf
*Eva Día de la Familia.pdf
*Eva Servicio al Cliente.pdf
*Eva grafologia.pdf
*Eva  taller redacción.pdf</t>
    </r>
  </si>
  <si>
    <r>
      <t xml:space="preserve">Se cumplió con el 27% de la actividad programada para el tercer trimestre. 
</t>
    </r>
    <r>
      <rPr>
        <sz val="14"/>
        <color indexed="8"/>
        <rFont val="Arial"/>
        <family val="2"/>
      </rPr>
      <t xml:space="preserve">
De acuerdo con el cronograma del Plan Institucional de Capacitación - PIC, para el trimestre reportado de 19 actividades solo se desarrollaron en tiempo las siguientes capacitaciones:
Capacitaciones Realizadas
- Curso de Excel el cual dio inició el 28 de julio y culminó el 24 de agosto.
- Taller de grafología, por disponibilidad del capacitador este se llevó a cabo el 21 de agosto.
- Fortalecimiento de Competencias, se le dio cumplimiento en el mes de agosto. La capacitación estuvo distribuida en 6 sesiones en las que se incluyeron todas las familias de cargos (auxiliares, técnicos, profesionales, ejecutivos y directivos) con el objetivo de desarrollar y fortalecer las competencias laborales y personales de todos los funcionarios de la entidad.
- Buenas Prácticas de Atención al Cliente, la cual se llevó a cabo el 22 de septiembre. 
- Capacitación de Conducta Ética, esta dio inicio el 24 de septiembre y culminará el 01 de octubre.
Capacitaciones pendientes:
-En el mes de Julio se tenía establecido ejecutar Protocolo y Etiqueta, Derecho Procesal, Administración Financiera de Negocios y Actualizaciones Tecnológicas
- En el mes de agosto cursos de Gestión Documental, Derecho Administrativo para no abogados, Riesgos de Inversión, Derecho Financiero, Medios Magnéticos, Proyectos Financieros, Estrategias de Planeación Presupuestal, curso de Administración de Portafolios de Inversión, Diplomado en Riesgo Sarlaft y Rediseño de Procesos-; dado que no se ha recibido ninguna solicitud para llevar a cabo estas capacitaciones por parte de las  áreas.
</t>
    </r>
    <r>
      <rPr>
        <b/>
        <sz val="14"/>
        <color indexed="8"/>
        <rFont val="Arial"/>
        <family val="2"/>
      </rPr>
      <t xml:space="preserve">Anexo 3: Carpeta Estrategia 3,6
</t>
    </r>
    <r>
      <rPr>
        <sz val="14"/>
        <color indexed="8"/>
        <rFont val="Arial"/>
        <family val="2"/>
      </rPr>
      <t xml:space="preserve">*Asistencia Competencias
*Asistencia Excel
*Asistencia Grafología
</t>
    </r>
  </si>
  <si>
    <r>
      <t xml:space="preserve">No presenta avance para este trimestre
</t>
    </r>
    <r>
      <rPr>
        <sz val="14"/>
        <rFont val="Arial"/>
        <family val="2"/>
      </rPr>
      <t xml:space="preserve">Para la Oficina de Manizales la inmobiliaria encargada realizó la remodelación el 13 de julio de 2015, por ser una remodelación que no realizó la entidad no se realizó el cambio de luminarias LED
Se encuentra pendiente la remodelación para las Oficinas de Bogotá (201) y Regional Barranquilla, en razón que,  se encuentran  finalizando planos e invitaciones para el criterio de evaluación y contratación respectivo.
</t>
    </r>
    <r>
      <rPr>
        <b/>
        <sz val="14"/>
        <rFont val="Arial"/>
        <family val="2"/>
      </rPr>
      <t xml:space="preserve">
Anexo 4: Carpeta Estrategia 4,1
</t>
    </r>
    <r>
      <rPr>
        <sz val="14"/>
        <rFont val="Arial"/>
        <family val="2"/>
      </rPr>
      <t>*Boletín SOMOS</t>
    </r>
  </si>
  <si>
    <r>
      <t xml:space="preserve">Se cumplió con el 100% de la actividad programada para el tercer trimestre. 
</t>
    </r>
    <r>
      <rPr>
        <sz val="14"/>
        <rFont val="Arial"/>
        <family val="2"/>
      </rPr>
      <t xml:space="preserve">Se ha realizado las siguientes consultas con diferentes entidades, para obtener capacitaciones y guías de manera gratuita en todas las Regionales:
1. Con la Secretaría de Medio Ambiente se consultó las siguientes capacitaciones: Programa de Gestión Empresaria - GAE-l, Cambio Climático, Huella Ambiental, Apagón Ambiental, Llantas Usadas. Entre Otros. 
2. Aplicación de información en la Página Web de la Secretaría de Medio Ambiente Bogotá http://www.ambientebogota.gov.co/web/sda/gestion-ambiental-constructoras, se realizará inscripción para iniciar el proceso de Excelencia Ambiental por medio del Programa GAE. Adicionalmente, participando en este programa obtenemos una capacitación gratuita y acceso al Programa de Siembra de árboles para mitigar la Huella de Carbono y Cambio Climático.
</t>
    </r>
    <r>
      <rPr>
        <b/>
        <sz val="14"/>
        <rFont val="Arial"/>
        <family val="2"/>
      </rPr>
      <t xml:space="preserve">
</t>
    </r>
    <r>
      <rPr>
        <sz val="14"/>
        <rFont val="Arial"/>
        <family val="2"/>
      </rPr>
      <t xml:space="preserve">
</t>
    </r>
    <r>
      <rPr>
        <b/>
        <sz val="14"/>
        <rFont val="Arial"/>
        <family val="2"/>
      </rPr>
      <t xml:space="preserve">Anexo 4: Carpeta Estrategia 4,1
</t>
    </r>
    <r>
      <rPr>
        <sz val="14"/>
        <rFont val="Arial"/>
        <family val="2"/>
      </rPr>
      <t>*Gestión Ambiental Empresarial.word</t>
    </r>
  </si>
  <si>
    <r>
      <t xml:space="preserve">Se cumplió con el 100% de la actividad programada para el tercer trimestre. 
</t>
    </r>
    <r>
      <rPr>
        <sz val="14"/>
        <rFont val="Arial"/>
        <family val="2"/>
      </rPr>
      <t xml:space="preserve">
En los días  18 y 19 del mes de agosto del presente año, se ejecutó la auditoría externa de seguimiento y actualización de norma al Sistema de Gestión de Seguridad de la Información (SGSI) de Fiduprevisora por parte del ente certificador ICONTEC , con el fin de determinar la conformidad y la capacidad del sistema de gestión para asegurar el cumplimiento por la organización de los requisitos  legales, reglamentarios y  contractuales aplicables al alcance del sistema de gestión y a la norma e  identificar áreas  de potencial  mejora en el SGSI.
La auditoría tuvo como alcance las Operaciones de inversión (Front, Middle y Back Office) realizadas por FIDUPREVISORA S.A., a través de los siguientes procesos: Inversiones, Representación Legal de Tenedores de Bonos y Riesgo de Inversión.
Resultado de su desarrollo se identificaron cuatro (4) No Conformidades menores al Sistema de Gestión de Seguridad de la Información definiéndose los planes de acción correspondientes, lo que permitirá a Fiduprevisora continuar con el   mejoramiento y fortalecimiento continúo del Sistema de Gestión de Seguridad de la Información.   Los temas a fortalecer son los siguientes:
1. Tratamiento de riesgos de la seguridad de la información.
2. Métodos de medición, análisis y evaluación del indicador “Eficacia de las Capacitaciones”.
3. Restricción y control en la asignación uso de privilegios de acceso, a correos personales (free) en internet, diferentes al corporativo, para intercambio de información.
4. Grabación de videos en el proceso de Inversiones: Front, Midle y Back Office.
</t>
    </r>
    <r>
      <rPr>
        <b/>
        <sz val="14"/>
        <rFont val="Arial"/>
        <family val="2"/>
      </rPr>
      <t xml:space="preserve">
Anexo 4: Carpeta Estrategia 4.2
</t>
    </r>
    <r>
      <rPr>
        <sz val="14"/>
        <rFont val="Arial"/>
        <family val="2"/>
      </rPr>
      <t>-Plan_Auditoría_SGSI_2015.pdf
-Inf_Ejec_III_Trim_15_MIPG_Ofc_Seguridad.word</t>
    </r>
  </si>
  <si>
    <r>
      <t xml:space="preserve">Se cumplió el 100% de la actividad programada para el tercer trimestre. 
</t>
    </r>
    <r>
      <rPr>
        <sz val="14"/>
        <color indexed="8"/>
        <rFont val="Arial"/>
        <family val="2"/>
      </rPr>
      <t xml:space="preserve">Durante el trimestre se llevaron a cabo las capacitaciones programadas, de acuerdo con el Plan de Capacitación establecido en la Oficina de Calidad, tendientes a fortalecer la cultura y conocimientos del Sistema Integrado de Gestión (Calidad y Seguridad de la Información). Adicionalmente se ejecutaron las inducciones a los funcionarios en la temática SGC cumpliendo con la programación de la Gerencia Administrativa - Dirección de Recursos Humanos.
</t>
    </r>
    <r>
      <rPr>
        <b/>
        <sz val="14"/>
        <color indexed="8"/>
        <rFont val="Arial"/>
        <family val="2"/>
      </rPr>
      <t>Capacitaciones  - Ambiental</t>
    </r>
    <r>
      <rPr>
        <sz val="14"/>
        <color indexed="8"/>
        <rFont val="Arial"/>
        <family val="2"/>
      </rPr>
      <t xml:space="preserve">
De acuerdo con el cronograma del Plan Institucional de Capacitación - PIC SGA se efectuaron las capacitaciones a las oficinas regionales y sede Bogotá acorde a los siguientes temas:
1. Lineamientos del SGA de la Fiduprevisora.  (Todos los funcionarios).
2. Indicadores del SGA de la Fiduprevisora. (Retroalimentación con Responsables Ambientales de las Regionales).
3. Identificación y Valoración de Aspectos e Impactos Ambientales (Responsables Ambientales de las Regionales).
4. Fundamentos de la Norma ISO:14001:2004 (Responsables Ambientales de las Regionales).
5. Requisitos Legales Ambientales (Responsables Ambientales de las Regionales
</t>
    </r>
    <r>
      <rPr>
        <b/>
        <sz val="14"/>
        <color indexed="8"/>
        <rFont val="Arial"/>
        <family val="2"/>
      </rPr>
      <t xml:space="preserve">
Anexo 4: Carpeta Estrategia 4.2
Capacitaciones SIG.zip
</t>
    </r>
    <r>
      <rPr>
        <sz val="14"/>
        <color indexed="8"/>
        <rFont val="Arial"/>
        <family val="2"/>
      </rPr>
      <t xml:space="preserve">1. Sensibilización Sistema Integrado de Gestión – Auditoría Interna y entrega de Tarjetas de Calidad.   
2. Sensibilización Sistema de Gestión de Seguridad de la Información (SGSI).
3. Seguimiento registro a la Realización de los Comités Primarios (Aplicativo Isolución).
4. Generalidades principales funciones SOLUCIÓN – Capacitación Virtual.
5. Capacitación funcionarios auditores Contraloría. 
6. Capacitación Virtual Módulo de Mejoramiento – Isolución. 
7. Generación y presentación de informes Oficina de Calidad / Seguimiento a la ejecución del plan de mejoramiento nivel de madurez del SIG.
8. Capacitación Helpdesk Oficina de Calidad
9. Indicadores de Gestión
</t>
    </r>
    <r>
      <rPr>
        <b/>
        <sz val="14"/>
        <color indexed="8"/>
        <rFont val="Arial"/>
        <family val="2"/>
      </rPr>
      <t>Carpeta Capacitaciones ambiental.zip</t>
    </r>
    <r>
      <rPr>
        <sz val="14"/>
        <color indexed="8"/>
        <rFont val="Arial"/>
        <family val="2"/>
      </rPr>
      <t xml:space="preserve">
</t>
    </r>
    <r>
      <rPr>
        <b/>
        <sz val="14"/>
        <color indexed="8"/>
        <rFont val="Arial"/>
        <family val="2"/>
      </rPr>
      <t xml:space="preserve">
</t>
    </r>
  </si>
  <si>
    <r>
      <t xml:space="preserve">Se cumplió con el 100% de la actividad programada para el tercer trimestre. 
</t>
    </r>
    <r>
      <rPr>
        <sz val="14"/>
        <rFont val="Arial"/>
        <family val="2"/>
      </rPr>
      <t xml:space="preserve">Entre el 11 y 12 de agosto de 2015 se ejecutó la auditoría al SGSI de Fiduprevisora S.A., frente a los requisitos de la norma NTC-ISO-IEC 27001:2013, cuyo alcance comprendió los procesos de Riesgos de Inversión, Inversiones y Representación Legal de Tenedores de Bonos, contenidos en el Mapa de Procesos de la Entidad y que aplican para la ciudad de Bogotá.
La auditoría interna presentó como resultado tres (3) No Conformidades:
Aplicación de la política de desarrollo seguro.
Declaración de aplicabilidad.
Aplicación de  principios de construcción segura de software
</t>
    </r>
    <r>
      <rPr>
        <b/>
        <sz val="14"/>
        <rFont val="Arial"/>
        <family val="2"/>
      </rPr>
      <t>Anexo 4: Carpeta Estrategia 4.2</t>
    </r>
    <r>
      <rPr>
        <sz val="14"/>
        <rFont val="Arial"/>
        <family val="2"/>
      </rPr>
      <t xml:space="preserve">
-Inf_Ejec_III_Trim_15_MIPG_Ofc_Seguridad.word
-Plan_AI_SGSI_2015.pdf</t>
    </r>
  </si>
  <si>
    <r>
      <t xml:space="preserve">Se cumplió con el 100% de la actividad programada para el tercer trimestre. 
</t>
    </r>
    <r>
      <rPr>
        <sz val="14"/>
        <rFont val="Arial"/>
        <family val="2"/>
      </rPr>
      <t xml:space="preserve">
La Auditoría  Interna de los Sistemas de Gestión de la Calidad y Ambiental se llevó a cabo entre el  22 de Julio y el 10 de septiembre de 2015, con la participación de   auditores internos previamente capacitados de Fiduprevisora y liderado por el auditor interno  de la  firma  Deloitte.  La auditoría  tuvo  como alcance los 30 procesos del SIG.
El resultado consolidado para los dos sistemas de gestión es el siguiente:
</t>
    </r>
    <r>
      <rPr>
        <b/>
        <sz val="14"/>
        <rFont val="Arial"/>
        <family val="2"/>
      </rPr>
      <t xml:space="preserve">Anexo 4: Carpeta Estrategia 4.2
</t>
    </r>
    <r>
      <rPr>
        <sz val="14"/>
        <rFont val="Arial"/>
        <family val="2"/>
      </rPr>
      <t>-Reunión de apertura_AI_ 22_Jul_15.pdf
-Reunión de cierre _ AI_28_sep_15.pdf
-Inf_Ejec_III_Trim_15_MIPG_Calidad.word</t>
    </r>
  </si>
  <si>
    <r>
      <t xml:space="preserve">Se cumplió con el 100% de la actividad programada para el tercer trimestre. 
</t>
    </r>
    <r>
      <rPr>
        <sz val="14"/>
        <rFont val="Arial"/>
        <family val="2"/>
      </rPr>
      <t xml:space="preserve">Fiduprevisora, a través de La Dirección de Mercadeo y Servicio al Cliente actualizó periódicamente la información que es publicada en todos los canales externos de comunicación, de acuerdo a las actividades programadas. 
Adicionalmente en el comité de Gobierno en Línea se  valido la información contenida en la Página Web y las áreas responsables de mantenerla actualizada 
Noticias en la página web
Publicaciones en redes sociales
Comunicados de prensa 
</t>
    </r>
    <r>
      <rPr>
        <b/>
        <sz val="14"/>
        <rFont val="Arial"/>
        <family val="2"/>
      </rPr>
      <t xml:space="preserve">Anexo 4: Carpeta Estrategia 4,3
</t>
    </r>
    <r>
      <rPr>
        <sz val="14"/>
        <rFont val="Arial"/>
        <family val="2"/>
      </rPr>
      <t xml:space="preserve">
</t>
    </r>
  </si>
  <si>
    <r>
      <t xml:space="preserve">Se cumplió con el 100% de la actividad programada para el tercer trimestre. 
</t>
    </r>
    <r>
      <rPr>
        <sz val="14"/>
        <rFont val="Arial"/>
        <family val="2"/>
      </rPr>
      <t xml:space="preserve">
Se ejecutó el cronograma de transferencias documentales, durante el mes de septiembre, se transfirieron 280 cajas de 12  áreas.
</t>
    </r>
    <r>
      <rPr>
        <b/>
        <sz val="14"/>
        <rFont val="Arial"/>
        <family val="2"/>
      </rPr>
      <t xml:space="preserve">Anexo 4: Carpeta Estrategia 4,6
</t>
    </r>
    <r>
      <rPr>
        <sz val="14"/>
        <rFont val="Arial"/>
        <family val="2"/>
      </rPr>
      <t>-transferencias septiembre 2015.word</t>
    </r>
    <r>
      <rPr>
        <b/>
        <sz val="14"/>
        <rFont val="Arial"/>
        <family val="2"/>
      </rPr>
      <t xml:space="preserve">
</t>
    </r>
    <r>
      <rPr>
        <sz val="14"/>
        <rFont val="Arial"/>
        <family val="2"/>
      </rPr>
      <t xml:space="preserve">
</t>
    </r>
  </si>
  <si>
    <r>
      <t xml:space="preserve">Se cumplió con el 100% de la actividad programada para el tercer trimestre. 
</t>
    </r>
    <r>
      <rPr>
        <sz val="14"/>
        <rFont val="Arial"/>
        <family val="2"/>
      </rPr>
      <t xml:space="preserve">El presupuesto de gastos de inversión de Fiduprevisora S.A.al cierre del tercer trimestre de 2015 presenta una ejecución acumulada del 51,00%  frente al presupuesto de inversión aprobado para la vigencia 2015, respecto los Certificados de Registro Presupuestal (CRP´s) emitidos, así:
$3.213.785.623,94 (CRPs Inversión)
$6.302.116.407,66 (Ppto Inversión)
</t>
    </r>
    <r>
      <rPr>
        <b/>
        <sz val="14"/>
        <rFont val="Arial"/>
        <family val="2"/>
      </rPr>
      <t xml:space="preserve">Anexo 5: Carpeta Estrategia 5,3
</t>
    </r>
    <r>
      <rPr>
        <sz val="14"/>
        <rFont val="Arial"/>
        <family val="2"/>
      </rPr>
      <t>*EJECUCIÓN PRESUPUESTAL AL 30 SEPTIEMBRE-15</t>
    </r>
  </si>
  <si>
    <r>
      <t xml:space="preserve">Se cumplió con el 100% de la actividad programada para el tercer trimestre. 
</t>
    </r>
    <r>
      <rPr>
        <sz val="14"/>
        <rFont val="Arial"/>
        <family val="2"/>
      </rPr>
      <t xml:space="preserve">Para el tercer semestre de 2015 se realizó análisis de la información allegada por las áreas a principio de la vigencia versus el aplicativo peoplesoft con el fin de evidenciar la ejecución.
Una vez analizada la información se observa una ejecución adecuada del plan de compras correspondiente a un 90% de lo planeado según la información reportada.
La ejecución no se ha logrado en un 100% debido a los siguientes factores:
-Fallas de la información migrada a la nueva herramienta.
-No se adelantó de manera oportuna el proceso selección y contratación de la agencia de servicios temporales.
-No fue posible suscribir el otro si al contrato de arriendo de la oficina de Cali en el mes de septiembre, lo anterior dado al incumplimiento del arrendador para allegar los documentos solicitados.
</t>
    </r>
    <r>
      <rPr>
        <b/>
        <sz val="14"/>
        <rFont val="Arial"/>
        <family val="2"/>
      </rPr>
      <t xml:space="preserve">
Anexo 5: Carpeta Estrategia 5,4
</t>
    </r>
    <r>
      <rPr>
        <sz val="14"/>
        <rFont val="Arial"/>
        <family val="2"/>
      </rPr>
      <t>- PLAN DE COMPRAS 2015.excel</t>
    </r>
  </si>
  <si>
    <r>
      <t xml:space="preserve">No presenta avance para el tercer trimestre. 
</t>
    </r>
    <r>
      <rPr>
        <sz val="14"/>
        <rFont val="Arial"/>
        <family val="2"/>
      </rPr>
      <t xml:space="preserve">Se encuentra programada la visita a las instalaciones del contratista Suppla S.A el próximo 20 de noviembre de 2015, con el objeto de realizar seguimiento y control a la administración del archivo documental de la entidad.
</t>
    </r>
    <r>
      <rPr>
        <b/>
        <sz val="14"/>
        <rFont val="Arial"/>
        <family val="2"/>
      </rPr>
      <t/>
    </r>
  </si>
  <si>
    <r>
      <t>Se cumplió con el 67% de la actividad programada para el tercer trimestre. 
1</t>
    </r>
    <r>
      <rPr>
        <sz val="14"/>
        <rFont val="Arial"/>
        <family val="2"/>
      </rPr>
      <t xml:space="preserve">. La regional Bogotá, cuenta con la Asociación Cooperativa de Recicladores de Bogotá, ejecutando las actividades para asegurar el manejo integral de los residuos aprovechables y la regional Barranquilla, cuenta con la Asociación de recicladores Barranquilla puerta de oro, ejecutando las actividades para asegurar el manejo integral de los residuos aprovechables.
2. Para la regional Cartagena no ha sido posible establecer convenios, las empresas gestoras, se encuentran en proceso de finalización de recepción de documentación.
Actualmente se esta evaluando la posibilidad de contratar un proveedor que se encargue a nivel nacional de la recogida de los residuos aprovechables con el fin de que se realice adecuadamente la gestión, sin tener inconvenientes, se evaluará los costos de estos servicios por medio de cotizaciones las cuales se están solicitando.
</t>
    </r>
    <r>
      <rPr>
        <b/>
        <sz val="14"/>
        <rFont val="Arial"/>
        <family val="2"/>
      </rPr>
      <t xml:space="preserve">Anexo 4: Carpeta Estrategia 4,1
</t>
    </r>
    <r>
      <rPr>
        <sz val="14"/>
        <rFont val="Arial"/>
        <family val="2"/>
      </rPr>
      <t>*Recicladores Bogotá.pdf
*Recicladores Barranquilla.pdf</t>
    </r>
  </si>
  <si>
    <r>
      <t xml:space="preserve">Se cumplió con el 100% de la actividad programada para el tercer trimestre. 
</t>
    </r>
    <r>
      <rPr>
        <sz val="14"/>
        <rFont val="Arial"/>
        <family val="2"/>
      </rPr>
      <t xml:space="preserve">Fiduprevisora realizó la disposición de los residuos peligrosos generados, para la regional Barranquilla  Asociación de recicladores Barranquilla puerta de oro y para la regional bogotá con la Empresa ECO industria, y se realiza seguimiento a la disposición de Tonner realizada por RICOH.
Para la regional Cartagena no ha sido posible establecer convenios, las empresas gestoras, se encuentran en proceso de finalización de recepción de documentación.
</t>
    </r>
    <r>
      <rPr>
        <b/>
        <sz val="14"/>
        <rFont val="Arial"/>
        <family val="2"/>
      </rPr>
      <t xml:space="preserve">Anexo 4: Carpeta Estrategia 4,1
</t>
    </r>
    <r>
      <rPr>
        <sz val="14"/>
        <rFont val="Arial"/>
        <family val="2"/>
      </rPr>
      <t>*Residuos Peligrosos.zip</t>
    </r>
  </si>
  <si>
    <t>Incluir en el PIC Plan Institucional de Capacitación  de cada entidad la estrategia de capacitación para el desarrollo de las competencias laborales.</t>
  </si>
  <si>
    <t xml:space="preserve">Objetivo General: </t>
  </si>
  <si>
    <t>COMPONENTE</t>
  </si>
  <si>
    <t>Actividad</t>
  </si>
  <si>
    <t xml:space="preserve">Fecha Entrega </t>
  </si>
  <si>
    <t xml:space="preserve">Aceptación </t>
  </si>
  <si>
    <t>3. RENDICIÓN DE CUENTAS</t>
  </si>
  <si>
    <t>4. MECANISMOS PARA MEJORAR LA ATENCIÓN AL CIUDADANO</t>
  </si>
  <si>
    <t xml:space="preserve">1. GESTIÓN DEL RIESGO DE CORRUPCIÓN - MAPA DE RIESGOS DE CORRUPCIÓN </t>
  </si>
  <si>
    <t>2. RACIONALIZACIÓN DE TRÁMITES</t>
  </si>
  <si>
    <t>5. MECANISMOS PARA LA TRANSPARENCIA Y EL ACCESO A LA INFORMACIÓN</t>
  </si>
  <si>
    <t>6. INICIATIVAS ADICIONALES</t>
  </si>
  <si>
    <t>Lineamientos de Transparencia Activa</t>
  </si>
  <si>
    <t>Lineamientos de Transparencia Pasiva</t>
  </si>
  <si>
    <t>Criterio Diferencial de Accesibilidad</t>
  </si>
  <si>
    <t>Monitoreo del Acceso a la Información Pública</t>
  </si>
  <si>
    <t>Estructura Administrativa y Direccionamiento Estratégico</t>
  </si>
  <si>
    <t>Fortalecimiento de los canales de atención</t>
  </si>
  <si>
    <t>Talento Humano</t>
  </si>
  <si>
    <t>Normativo y procedimental</t>
  </si>
  <si>
    <t>Relacionamiento con el ciudadano</t>
  </si>
  <si>
    <t>Subcomponente 4.1</t>
  </si>
  <si>
    <t>Subcomponente 4.2</t>
  </si>
  <si>
    <t>Subcomponente 4.3</t>
  </si>
  <si>
    <t>Subcomponente 4.4</t>
  </si>
  <si>
    <t>Subcomponente 4.5</t>
  </si>
  <si>
    <t>Subcomponente 5.1</t>
  </si>
  <si>
    <t>Subcomponente 5.2</t>
  </si>
  <si>
    <t>Subcomponente 5.3</t>
  </si>
  <si>
    <t>Subcomponente 5.4</t>
  </si>
  <si>
    <t>Subcomponente 5.5</t>
  </si>
  <si>
    <t>Subcomponente 3.1</t>
  </si>
  <si>
    <t>Información de calidad y lenguaje comprensible</t>
  </si>
  <si>
    <t>Subcomponente 3.2</t>
  </si>
  <si>
    <t>Diálogo de doble vía con la ciudadanía y sus organizaciones</t>
  </si>
  <si>
    <t>Subcomponente 3.3</t>
  </si>
  <si>
    <t>Incentivos para motivar la cultura de la rendición y petición de cuentas</t>
  </si>
  <si>
    <t>Subcomponente 3.4</t>
  </si>
  <si>
    <t>Evaluación y retroalimentación a la gestión institucional</t>
  </si>
  <si>
    <t>Presentación del Plan Anticorrupción y de Atención al Ciudadano, el cual contiene la estrategia señalada en el artículo 73 de la Ley 1474 de 2011 Estatuto Anticorrupción.</t>
  </si>
  <si>
    <t>Vicepresidencia Fondo de Prestaciones Sociales del Magisterio</t>
  </si>
  <si>
    <t>Elaboración de los instrumentos de Gestión de la Información</t>
  </si>
  <si>
    <t>Realizar las actividades previas a la audiencia como: publicación banner en página web, envío de invitación electrónica y física a clientes, usuarios y ciudadanos, foros virtuales con los ciudadanos.</t>
  </si>
  <si>
    <t>Realizar la audiencia pública de Rendición de Cuentas de Fiduprevisora S.A.</t>
  </si>
  <si>
    <t>Esquema de publicación de información</t>
  </si>
  <si>
    <t>Unidad de Control Interno Disciplinario</t>
  </si>
  <si>
    <t xml:space="preserve">Gerencia de Riesgos </t>
  </si>
  <si>
    <t>Vicepresidencia Comercial y Mercadeo</t>
  </si>
  <si>
    <t xml:space="preserve">Publicación periódica de contenidos sobre la gestión de la entidad.  </t>
  </si>
  <si>
    <t>Vicepresidencia Jurídica</t>
  </si>
  <si>
    <t>Inventario de la información pública generada, obtenida, adquirida o controlada por la entidad, que ha sido calificada como clasificada o reservada. El índice incluirá la fundamentación constitucional o legal de la clasificación o la reserva.</t>
  </si>
  <si>
    <t>Área Responsable</t>
  </si>
  <si>
    <t xml:space="preserve">Oficial de Seguridad de la Información </t>
  </si>
  <si>
    <t>Medición de la opinión de los ciudadanos.</t>
  </si>
  <si>
    <t>Remitir periódicamente los informes de Servicio al Cliente a los integrantes del grupo directivo, de manera trimestral (PQR) y semestral (SAC).</t>
  </si>
  <si>
    <t>Ejecución del Comité SAC</t>
  </si>
  <si>
    <t>Socializar los resultados de las PQR</t>
  </si>
  <si>
    <t xml:space="preserve">Llevar a cabo la encuesta anual  de satisfacción del cliente. </t>
  </si>
  <si>
    <t>Entregable</t>
  </si>
  <si>
    <t xml:space="preserve">Indicador </t>
  </si>
  <si>
    <t>Meta</t>
  </si>
  <si>
    <t xml:space="preserve">Controles de asistencia
Link de video de la audiencia </t>
  </si>
  <si>
    <t>Realización del evento</t>
  </si>
  <si>
    <t>Indicador</t>
  </si>
  <si>
    <t>Resultados de la Encuesta</t>
  </si>
  <si>
    <t xml:space="preserve">Evaluar la satisfacción de las respuestas a requerimientos de clientes </t>
  </si>
  <si>
    <t>Validar de manera aleatoria la satisfacción de los clientes frente a las respuestas brindadas.</t>
  </si>
  <si>
    <t>100% de la información susceptible de ser publicada</t>
  </si>
  <si>
    <t>100% de las listas de información</t>
  </si>
  <si>
    <t xml:space="preserve">Fecha de Inicio </t>
  </si>
  <si>
    <t xml:space="preserve">Fecha de Finalización  </t>
  </si>
  <si>
    <t>Divulgación del mapa de riesgos de corrupción y sus políticas.</t>
  </si>
  <si>
    <t>Llevar a cabo la campaña de "Cliente oculto".</t>
  </si>
  <si>
    <t>No. de contratos publicados / No. de contratos perfeccionados</t>
  </si>
  <si>
    <t>No. de comités realizados / No. de comités a realizar durante el periodo</t>
  </si>
  <si>
    <t>Informe de seguimiento</t>
  </si>
  <si>
    <t xml:space="preserve">Resultados de la encuesta </t>
  </si>
  <si>
    <t xml:space="preserve">Empresa: </t>
  </si>
  <si>
    <t>FIDUPREVISORA S.A.</t>
  </si>
  <si>
    <t xml:space="preserve">Fecha de Publicación: </t>
  </si>
  <si>
    <t>31 DE ENERO DE 2017</t>
  </si>
  <si>
    <t>Validar las políticas existentes sobre corrupción, relacionadas en el Manual de Riesgos Operativo</t>
  </si>
  <si>
    <t>Presentar a la Alta Dirección y Junta Directiva los resultados de monitoreo al mapa de riesgos de corrupción y sus políticas.</t>
  </si>
  <si>
    <t>Informes semestrales entregados / Total de informes semestrales requeridos</t>
  </si>
  <si>
    <t>Publicación en página web de la Fiduciaria en la fecha requerida</t>
  </si>
  <si>
    <r>
      <t xml:space="preserve">Optimización de los procesos de </t>
    </r>
    <r>
      <rPr>
        <b/>
        <sz val="14"/>
        <rFont val="Arial"/>
        <family val="2"/>
      </rPr>
      <t xml:space="preserve">Pagos </t>
    </r>
    <r>
      <rPr>
        <sz val="14"/>
        <rFont val="Arial"/>
        <family val="2"/>
      </rPr>
      <t xml:space="preserve">(VAF) y </t>
    </r>
    <r>
      <rPr>
        <b/>
        <sz val="14"/>
        <rFont val="Arial"/>
        <family val="2"/>
      </rPr>
      <t>Adquisición de Bienes y  Servicios</t>
    </r>
    <r>
      <rPr>
        <sz val="14"/>
        <rFont val="Arial"/>
        <family val="2"/>
      </rPr>
      <t xml:space="preserve"> (Contratación de Empresa)</t>
    </r>
  </si>
  <si>
    <r>
      <t xml:space="preserve">Revisar y optimizar los procesos internos:   </t>
    </r>
    <r>
      <rPr>
        <b/>
        <sz val="14"/>
        <rFont val="Arial"/>
        <family val="2"/>
      </rPr>
      <t>Pagos</t>
    </r>
    <r>
      <rPr>
        <sz val="14"/>
        <rFont val="Arial"/>
        <family val="2"/>
      </rPr>
      <t xml:space="preserve"> de la Vicepresidencia de Administración Fiduciaria y </t>
    </r>
    <r>
      <rPr>
        <b/>
        <sz val="14"/>
        <rFont val="Arial"/>
        <family val="2"/>
      </rPr>
      <t>Adquisición de Bienes y Servicios</t>
    </r>
    <r>
      <rPr>
        <sz val="14"/>
        <rFont val="Arial"/>
        <family val="2"/>
      </rPr>
      <t xml:space="preserve"> en lo relativo a la Contratación de Empresa; que conlleven a su mejoramiento.</t>
    </r>
  </si>
  <si>
    <t>Gerencia Nacional de Planeación - Dirección Sistemas de Gestión</t>
  </si>
  <si>
    <t># de documentos actualizados / # de documentos a actualizar</t>
  </si>
  <si>
    <t xml:space="preserve">Revisión  y alineación del nuevo trámite (1) establecido por la Fiduciaria con  los procesos y procedimientos del Sistema Integrado de Gestión  (SIG). </t>
  </si>
  <si>
    <t>Tramite alineado con el Sistema Integrado de Gestión  (SIG).</t>
  </si>
  <si>
    <t xml:space="preserve">
Registros o inventario de
activos de información</t>
  </si>
  <si>
    <t xml:space="preserve">Llevar a cabo la actualización anual de los inventarios de activos de la información para su posterior publicación en la página Web.
1.Todas las categorías de información.
2.Todo registro publicado.
3.Todo registro disponible para ser solicitado por el público. Actualizado y veraz. </t>
  </si>
  <si>
    <t>Generación y publicación del inventario de activos de información (Activos de información documental TRD - Activos de información de Hardware y Software)</t>
  </si>
  <si>
    <t>No. de  activos publicados / No. de activos inventariados</t>
  </si>
  <si>
    <t>Índice de información clasificada y reservada</t>
  </si>
  <si>
    <t>Generación y publicación del índice con su respectiva fundamentación</t>
  </si>
  <si>
    <t>Llevar a cabo la consolidación de la siguiente información:
1.Lista de información mínima publicada.
2.La lista de la información publicada en
el sitio web oficial.
3.Información publicada con anterioridad.
4.Información de interés para la ciudadanía.</t>
  </si>
  <si>
    <t>Generación y publicación de la lista de la Información mínima a publicar, Información publicada en el sitio web oficial, Información publicada con anterioridad e Información de interés para el ciudadano.</t>
  </si>
  <si>
    <t>No. de listas consolidadas y publicadas / No. de listas que deben ser generadas</t>
  </si>
  <si>
    <t>Solicitar a la Gerencia Jurídica la elaboración del acto administrativo, para su  posterior publicación en el sitio web oficial de la entidad en el enlace “Transparencia y acceso a información pública”</t>
  </si>
  <si>
    <t>Generación y publicación del acto administrativo</t>
  </si>
  <si>
    <t>Racionalizar el proceso interno de asignación de permisos realizados mediante el diligenciamiento de un formulario en línea</t>
  </si>
  <si>
    <t>Elaboración de un documento maestro de datos abiertos para Fiduprevisora</t>
  </si>
  <si>
    <t>Documento maestro de datos abiertos de Fiduprevisora</t>
  </si>
  <si>
    <t>Documento actualizado y publicado en el aplicativo ISOLUCION</t>
  </si>
  <si>
    <t>Programa de Gestión Documental</t>
  </si>
  <si>
    <t>Programa de Gestión Documental (PGD) de la Entidad</t>
  </si>
  <si>
    <t>Documento definido y formalizado mediante acto administrativo</t>
  </si>
  <si>
    <t>Gerencia Administrativa Dirección de Recursos Físicos - CRI</t>
  </si>
  <si>
    <t>Generación y publicación del Índice de Información clasificada y reservada</t>
  </si>
  <si>
    <t>Generación y publicación del documento Acto Administrativo con la especificación de la actualización del inventario de activos de información a la fecha, Índice de información clasificada y reservada, listados de información a publicar en el sitio web.</t>
  </si>
  <si>
    <t>Seguimiento a la elaboración del plan Anticorrupción</t>
  </si>
  <si>
    <t>Auditoria Corporativa</t>
  </si>
  <si>
    <t>Memorando de observaciones</t>
  </si>
  <si>
    <t>Seguimiento al Plan Anticorrupción</t>
  </si>
  <si>
    <t>No. de seguimientos realizados / No. de seguimientos planeados
3 seguimientos cuatrimestrales</t>
  </si>
  <si>
    <t>Seguimiento al mapa de riesgos de corrupción</t>
  </si>
  <si>
    <t>Analizar las causas, los riesgos y la efectividad de los controles incorporados en el Mapa de Riesgos de Corrupción, en 12 procesos de la entidad</t>
  </si>
  <si>
    <t>Relación de hallazgos y oportunidades de mejora.</t>
  </si>
  <si>
    <t>Realizar la publicación de los informes de gestión periódicos que realiza la entidad, como lo son los informes de FIC, Informes de Gestión anuales, Informe de Rendición de Cuentas anual, entre otros.</t>
  </si>
  <si>
    <t xml:space="preserve">Actualización Página WEB </t>
  </si>
  <si>
    <t>Actividades cumplidas /Actividades programadas</t>
  </si>
  <si>
    <t xml:space="preserve">Fortalecer el proceso de la cultura de rendición de cuentas a través de la apertura de espacios en la intranet e información trimestral a través de los diferentes canales de comunicación con el cliente interno como: boletines somos, intranet, carteleras. </t>
  </si>
  <si>
    <t>Resultados de la encuesta realizada (1)</t>
  </si>
  <si>
    <t>Mediante los informes de Servicio al Cliente generar comunicación directa con la alta dirección para facilitar la toma de decisiones y el desarrollo de iniciativas de mejora. Mes vencido</t>
  </si>
  <si>
    <t>No. de informes presentados / No. de informes programados</t>
  </si>
  <si>
    <t xml:space="preserve">Realizar seguimiento mensual al Sistema de Atención al Consumidor Financiero. Mes vencido </t>
  </si>
  <si>
    <t>Socialización mensual sobre el estado de las PQRS al interior de la entidad por medio del Boletín Somos o Correo de Servicio al Cliente</t>
  </si>
  <si>
    <t>No. de publicaciones / No. de publicaciones programadas</t>
  </si>
  <si>
    <t>Actas de comité de seguimiento SAC
El comité sesiona de manera mensual (12 actas)</t>
  </si>
  <si>
    <t>Soporte de socialización mensual (12)</t>
  </si>
  <si>
    <t>Analizar de manera mensual el comportamiento de los diferentes canales dispuestos para la atención de los ciudadanos. Mes vencido</t>
  </si>
  <si>
    <t>Número de informes realizados/ Número de informes a programados</t>
  </si>
  <si>
    <t>Dar a conocer el sistema de atención al ciudadano a los funcionarios de la entidad.</t>
  </si>
  <si>
    <t>Realizar capacitaciones  que permitan el  fortalecimiento de la atención al ciudadano.</t>
  </si>
  <si>
    <t>Participar en los encuentros de Servicio al ciudadano del Sector Hacienda</t>
  </si>
  <si>
    <t>Convocatoria DNP Programa de Servicio al Ciudadano</t>
  </si>
  <si>
    <t>Revisión de la publicación de información mínima obligatoria actualizada.</t>
  </si>
  <si>
    <t xml:space="preserve">
Matriz de información validada y
Presentación en el Comité GEL
</t>
  </si>
  <si>
    <t>Matriz de validación y
Acta Comité Gel</t>
  </si>
  <si>
    <t>La Gerencia de Tecnología construirá el documento guía de datos abiertos, el cual contendrá:
.- Descripción detallada de los datos abiertos que pueden ser publicados
.- Mecanismos o proceso a seguir para el levantamiento de información que permita deducir los datos abiertos a ser publicados
.- Formatos a ser diligenciados
.- Responsables de levantamiento de información, calidad de la información, aprobación de la publicación y publicador
.- Mecanismos de seguridad y calidad de la información a ser publicada</t>
  </si>
  <si>
    <t>Reporte Trimestral aplicativo ORFEO clasificación acceso a la información en el comité SAC</t>
  </si>
  <si>
    <t>Presentación de resultados trimestrales (Comité SAC)</t>
  </si>
  <si>
    <t>De acuerdo con el Plan de Mejoramiento diseñado por la entidad con la finalidad de subsanar y dar cumplimiento a los hallazgos  generados por el Archivo General de la Nación, dentro del cronograma de actividades se encuentra definido establecer el Programa de Gestión Documental (PGD), acorde con las siguientes acciones: 
* Elaborar el Diagnóstico Integral de Archivos de la Entidad.
* Elaborar el Programa de Gestión Documental 
PGD.
* Presentación y sustentación del PGD al Comité Técnico institucional  de Desarrollo Administrativo</t>
  </si>
  <si>
    <t xml:space="preserve">Relación contratos publicados en el SECOP.
</t>
  </si>
  <si>
    <t>Reportar a la Gerencia de Riesgos mediante base de datos, si se identifican o no temas de fraude interno o externo según la periodicidad establecida. mes vencido</t>
  </si>
  <si>
    <t>De manera Mensual se reporta a la Gerencia de Riesgos la base de datos de las quejas radicadas en ese periodo, indicando si se presentaron o no eventos en materia de corrupción a través de la Unidad de Control Interno Disciplinario o ente competente.</t>
  </si>
  <si>
    <t>Total de reportes enviados a la URO / Total de reportes a emitir por UCID</t>
  </si>
  <si>
    <t>Realizar 4  jornadas de capacitación a nivel entidad  con la finalidad de sensibilizar sobre la normatividad vigente relacionada con el código de conducta ética, el código disciplinario único y normas de anticorrupción, con el objeto de  propender por el cumplimiento de los valores de transparencia y moralización en la Entidad.</t>
  </si>
  <si>
    <t>Realizar evaluación de transferencia de conocimientos una vez culminada la capacitación.</t>
  </si>
  <si>
    <t>Efectuar  mesas de trabajo en el cuatrimestre a todas las dependencias que manejan temas de mayor relevancia disciplinaria.</t>
  </si>
  <si>
    <t>Presentación lista de Asistencia</t>
  </si>
  <si>
    <t>No. De jornadas efectuadas /No. De jornadas programadas</t>
  </si>
  <si>
    <t>Resultados de la evaluación</t>
  </si>
  <si>
    <t xml:space="preserve">Listas de asistencia y cronogramas de citación de todas las dependencias:           1- primer l cuatrimestre de enero - abril, se realizaran una (1) ,
-En el 2 - segundo cuatrimestre de mayo - agosto  se realizaran (2)
- y en el último cuatrimestre de septiembre a diciembre se realizaran (2) 
</t>
  </si>
  <si>
    <t>No. Total de mesas de trabajo realizadas/ No. De mesas de trabajo citadas</t>
  </si>
  <si>
    <t>Realizar mes vencido el registro correspondiente de la contratación empresa realizada por la Fiduciaria en el Sistema Electrónico de Contratación Pública - SECOP.</t>
  </si>
  <si>
    <t>Ampliación de puntos de atención al usuario (CAU) en el país.</t>
  </si>
  <si>
    <t>Cronograma del plan de ejecución de apertura de puntos.</t>
  </si>
  <si>
    <t>Puntos de atención abiertos/ No. Total de puntos planeados para apertura según el nuevo modelo del FOMAG</t>
  </si>
  <si>
    <t>Elaborar los Manuales de Políticas de Tratamiento de Información Personal</t>
  </si>
  <si>
    <t>Formalizar los Manuales de Políticas</t>
  </si>
  <si>
    <r>
      <rPr>
        <b/>
        <sz val="14"/>
        <rFont val="Arial"/>
        <family val="2"/>
      </rPr>
      <t xml:space="preserve">
</t>
    </r>
    <r>
      <rPr>
        <sz val="14"/>
        <rFont val="Arial"/>
        <family val="2"/>
      </rPr>
      <t xml:space="preserve">Oficial de Seguridad de la Información </t>
    </r>
  </si>
  <si>
    <t>Generación y publicación en Isolucion de los siguientes Manuales de Política de protección de datos personales:
- Manual de políticas y procedimientos tratamiento de información
- Política de disposición de información
- Política de gestión de incidentes de seguridad de la información.</t>
  </si>
  <si>
    <t>Elaborar los manuales de Procedimiento de Tratamiento de Información Personal</t>
  </si>
  <si>
    <t>Formalizar los Manuales de Procedimientos</t>
  </si>
  <si>
    <t xml:space="preserve">Relación de base de datos mediante correo electrónico remitido por la UCID a la Gerencia de Riesgos 
Mensual = 12 correos
</t>
  </si>
  <si>
    <r>
      <rPr>
        <b/>
        <sz val="14"/>
        <rFont val="Arial"/>
        <family val="2"/>
      </rPr>
      <t xml:space="preserve">Publicaciones: </t>
    </r>
    <r>
      <rPr>
        <sz val="14"/>
        <rFont val="Arial"/>
        <family val="2"/>
      </rPr>
      <t xml:space="preserve">
- Enero a Diciembre: Boletines mensuales de FIC (Efectivo a la vista, Efectivo a plazo, Alta liquidez), total 36 informes.
- Informe Anual de Gestión (1 informe)
- Informe de rendición de Cuentas (1 informe)
- Informe Anual de gestión de denuncias (1 informe)
- Enero, Abril, Julio, Octubre: Informes trimestral de Gestión Quejas y Reclamos, total 4 informes.
- Marzo, Julio, Noviembre: Boletines Cuatrimestrales de Control Interno - Auditoria Corporativa, total 3 informes.</t>
    </r>
  </si>
  <si>
    <t>Matriz de actualizaciones WEB envidas por las áreas.</t>
  </si>
  <si>
    <t>Actualizaciones realizadas/ actualizaciones solicitadas</t>
  </si>
  <si>
    <t>Cronograma de actividades de la campaña interna sobre la cultura de rendición de cuentas. 
* El cronograma será entregado con el primer seguimiento de la  actividad.</t>
  </si>
  <si>
    <t>Cronograma de actividades de la campaña externa sobre la cultura de rendición de cuentas.
* El cronograma será entregado con el primer seguimiento de la  actividad.</t>
  </si>
  <si>
    <t>Soporte de las actividades contenidas en el cronograma de Audiencia Pública
* El cronograma será entregado con el primer seguimiento de la  actividad.</t>
  </si>
  <si>
    <t>Actividades cumplidas audiencia de rendición de cuentas /Actividades programadas audiencia de rendición de cuentas</t>
  </si>
  <si>
    <t>Informe trimestral al Comité de Presidencia y semestral a los miembros de la Junta Directiva
Enero: Informe IV Trimestre y II Semestre 2016 (2)
Abril: Informe I Trimestre 2017 (1)
Julio: Informe II Trimestre y I Semestre 2017 (2)
Octubre: Informe III Trimestre 2017 (1)</t>
  </si>
  <si>
    <t xml:space="preserve">Seguimiento al desempeño de los canales de atención (Call Center, Página Web, CAU, Correo electrónico). </t>
  </si>
  <si>
    <t>12 Informes Servicio en línea
12 Informes Call Center 
12 Informes CAU</t>
  </si>
  <si>
    <t>Asistencia capacitaciones (Sistema de Atención al Consumidor Financiero y Defensor del Consumidor Financiero)
1 Capacitación anual de acuerdo al cumplimiento normativo circular 015 de 2009 - Ley 1328 de 2010</t>
  </si>
  <si>
    <t>Soporte de la citación a las actividades del programa de servicio al ciudadano</t>
  </si>
  <si>
    <t>1. Generación y publicación en Isolucion de los siguientes documentos de procedimientos:
- Procedimiento atención de consultas.
- Procedimiento atención de reclamos.
2. Generación y publicación en Isolucion de los siguientes documentos de implementación:
- Metodología de Análisis de riesgos
- Check medidas de seguridad Registro Nacional de Bases de Datos - RNBD
- Matriz Análisis de Riesgo - Bases de Datos Personales</t>
  </si>
  <si>
    <t>Presentación de resultados  de satisfacción mensual</t>
  </si>
  <si>
    <t xml:space="preserve">Sensibilizar mediante de jornadas de capacitación por dependencias y áreas que manejan temas que generan mayor cantidad de procesos disciplinarios, con el objeto de propender por el cumplimiento de las normas y procedimientos que rigen cada tema en particular. Se realizarán 5 mesas de trabajo a las áreas de DAR, DPE y Gerencia de Salud - FOMAG- Oficina de Contratos, Dirección de Servicio Cliente. Vice Comercial. </t>
  </si>
  <si>
    <t>Nota: Para efectos de seguimiento y control de las actividades definidas en el Plan Anticorrupción y de Atención al Ciudadano 2017 de Fiduprevisora S.A. el responsable es la Gerencia Nacional de Planeación; sin embargo los responsables de la ejecución de las actividades al interior de la entidad son los relacionados en la columna correspondiente.</t>
  </si>
  <si>
    <t xml:space="preserve">Publicación en la página web de la entidad el mapa de riesgos corrupción </t>
  </si>
  <si>
    <t>Fortalecer el proceso de rendición de cuentas a través de la apertura de espacios de información a través de los diferentes canales de comunicación con el cliente como: página web, mailing directo, redes sociales, canal de you tube.</t>
  </si>
  <si>
    <t>Validación del acceso a la información pública por parte de los ciudadanos publicada en la página WEB</t>
  </si>
  <si>
    <t>Publicar en la página web de la entidad antes del 31 de enero de cada año, el mapa de riesgos de corrupción</t>
  </si>
  <si>
    <t>Mapa de Riesgos de Corrupción publicado en la página WEB</t>
  </si>
  <si>
    <t>Efectuar 3 seguimientos de implementación y avances de las actividades consignadas en el Plan Anticorrupción y de Atención al Ciudadano.</t>
  </si>
  <si>
    <t>No. Entidades Territoriales con digitalización de trámites / No. total de Entidades Territoriales</t>
  </si>
  <si>
    <t>Extracto del Acta con el mapa de riesgos semestral (perfil de riesgos) del Comité de Riesgos y Junta Directiva</t>
  </si>
  <si>
    <t xml:space="preserve">Reporte de solicitudes digitalizadas por entidad territorial </t>
  </si>
  <si>
    <t>Sujeto a aprobación
modelo
diciembre de 2107</t>
  </si>
  <si>
    <t>Sujeto a aprobación del modelo
marzo 2017</t>
  </si>
  <si>
    <t>Creación de Centros de Atención al Usuario "CAU" en ciudades definidos para la  atención de los usuarios y beneficiarios del Fondo de Prestaciones Sociales del Magisterio. Con estos Centros de Atención al Usuario, se busca estar más cerca de los afiliados al Fondo y cumplir con mayor oportunidad a sus solicitudes.
Sujeto a la aprobación del aumento de la comisión fiduciaria</t>
  </si>
  <si>
    <t>Actualización y publicación del manual de políticas SARO  o 
Acta de reunión de validación de políticas.</t>
  </si>
  <si>
    <t>Acta de mesa de trabajo con la GNP</t>
  </si>
  <si>
    <t>Acta</t>
  </si>
  <si>
    <t>No. de procesos auditados/ No. de procesos a auditar</t>
  </si>
  <si>
    <t>Documentos del  SIG actualizados</t>
  </si>
  <si>
    <r>
      <rPr>
        <b/>
        <sz val="14"/>
        <rFont val="Arial"/>
        <family val="2"/>
      </rPr>
      <t>Tramite</t>
    </r>
    <r>
      <rPr>
        <sz val="14"/>
        <rFont val="Arial"/>
        <family val="2"/>
      </rPr>
      <t xml:space="preserve"> = Actualizado en el SUIT o
</t>
    </r>
    <r>
      <rPr>
        <b/>
        <sz val="14"/>
        <rFont val="Arial"/>
        <family val="2"/>
      </rPr>
      <t>SIG</t>
    </r>
    <r>
      <rPr>
        <sz val="14"/>
        <rFont val="Arial"/>
        <family val="2"/>
      </rPr>
      <t xml:space="preserve"> = Documentos publicados en  Isolución</t>
    </r>
  </si>
  <si>
    <r>
      <t xml:space="preserve">Gerencia de Tecnología e Información
</t>
    </r>
    <r>
      <rPr>
        <sz val="14"/>
        <rFont val="Arial"/>
        <family val="2"/>
      </rPr>
      <t>Dirección del Sistema Integrado
Oficial de Seguridad</t>
    </r>
  </si>
  <si>
    <t>Publicación del formulario en línea y documento actualizado</t>
  </si>
  <si>
    <t>De acuerdo a las actualizaciones enviadas por las áreas, se evaluará el cumplimiento de la publicación de los contenidos.</t>
  </si>
  <si>
    <t xml:space="preserve">Realizar campaña dirigida a los funcionarios de la entidad con el fin de interiorizar la cultura de rendición de cuentas. </t>
  </si>
  <si>
    <t>Aplicar una encuesta, a través de la página web, que permita obtener la información que es de interés para el ciudadano, y de esta manera, planear los temas que serán tratados en la audiencia pública de rendición de cuentas.</t>
  </si>
  <si>
    <t>Realizar la audiencia pública de rendición de cuentas de la entidad, con el fin de informar a las partes interesadas los resultados de la gestión efectuada por la entidad durante el periodo a rendir.</t>
  </si>
  <si>
    <t>No. de oficinas capacitadas / No.total de oficinas</t>
  </si>
  <si>
    <t>Asistencia a las actividades programadas por el DNP / citaciones programadas por el DNP</t>
  </si>
  <si>
    <t>Publicaciones realizadas / Publicaciones planeadas en el  periodo</t>
  </si>
  <si>
    <r>
      <t xml:space="preserve">Gerencia de Tecnología e Información
</t>
    </r>
    <r>
      <rPr>
        <sz val="14"/>
        <rFont val="Arial"/>
        <family val="2"/>
      </rPr>
      <t>Dirección de comunicaciones y servicio al cliente
Oficial de Seguridad</t>
    </r>
  </si>
  <si>
    <t>Acta de resultados en el Comité SAC - 12 meses</t>
  </si>
  <si>
    <t xml:space="preserve">Vicepresidencia Fondo de Prestaciones Sociales del Magisterio
Dirección de Prestaciones Económicas </t>
  </si>
  <si>
    <t>Tabulación de resultados de la actividad</t>
  </si>
  <si>
    <t>No. de funcionarios evaluados / No. de funcionarios a evaluar</t>
  </si>
  <si>
    <t xml:space="preserve">Revisar que la información básica exigida por Gobierno en Línea se encuentre debidamente publicada en la página Web. </t>
  </si>
  <si>
    <t>Realizar el registro en lo referente a la información contractual de la empresa en el Sistema Electrónico de Contratación Pública - SECOP.</t>
  </si>
  <si>
    <r>
      <t xml:space="preserve">Oficial de Seguridad de la Información 
</t>
    </r>
    <r>
      <rPr>
        <sz val="14"/>
        <rFont val="Arial"/>
        <family val="2"/>
      </rPr>
      <t xml:space="preserve">Gerencia de Tecnología
Dirección de Recursos Físicos - CRI
</t>
    </r>
  </si>
  <si>
    <r>
      <t xml:space="preserve">Oficial de Seguridad de la Información 
</t>
    </r>
    <r>
      <rPr>
        <sz val="14"/>
        <rFont val="Arial"/>
        <family val="2"/>
      </rPr>
      <t xml:space="preserve">Dirección de Recursos Físicos - CRI
</t>
    </r>
  </si>
  <si>
    <t>PLAN DE ANTICORRUPCIÓN Y DE ATENCIÓN AL CIUDADANO 2017
FIDUCIARIA LA PREVISORA S.A.</t>
  </si>
  <si>
    <t>Adelantar la verificación de la elaboración y publicación del Plan Anticorrupción y de Atención al Ciudadano. 
Actividad previa y de única ejecución</t>
  </si>
  <si>
    <t>Eliminar el proceso de envió de hojas de revisión  por correo certificado,  sustituyéndolas por él envió vía correo electrónico, con el fin de reducir requerimientos, tutelas, derechos de petición, y agilizar los trámites de reconocimiento de prestaciones  a 76 Secretarias de Educación.</t>
  </si>
  <si>
    <t xml:space="preserve">
Documentos publicados / documentos a publicar</t>
  </si>
  <si>
    <t>Aplicar la encuesta</t>
  </si>
  <si>
    <t xml:space="preserve">Medir la transferencia de conocimientos </t>
  </si>
  <si>
    <t>Facilitar que poblaciones específicas accedan a la información.</t>
  </si>
  <si>
    <t>Divulgar la información en formatos alternativos comprensibles, adecuando medios electrónicos.</t>
  </si>
  <si>
    <t>Validación anual de las políticas definidas en el Manual de Riesgo Operativo, relacionadas con anticorrupción de acuerdo con la normatividad vigente.</t>
  </si>
  <si>
    <t>Revisión del Manual de políticas de riesgo operativo (en caso de presentarse modificaciones).
De lo contrario soportar con Acta de reunión de validación de políticas</t>
  </si>
  <si>
    <t>Digitalización total de trámites de prestaciones económicas con orden probatorio.</t>
  </si>
  <si>
    <t>Evaluar el nuevo trámite registrado en el aplicativo SUIT, frente a la documentación del Sistema Integrado de Gestión (SIG), con la finalidad de garantizar  su alineación.  
Esta alineación se puede proceder en dos vías:
1. Alinear el  trámite al  SIG o
2. Alinear el SIG al trámite definido.</t>
  </si>
  <si>
    <t>Realizar chequeo de cliente oculto que permita evaluar la aplicación de los protocolos de atención definidos por la entidad.
Del directorio activo a la  fecha de la campaña se toma una  muestra de 60 funcionarios, a quienes se les efectuara la llamada.</t>
  </si>
  <si>
    <t>1. Tener modo lectura link: http://www.fiduprevisora.com.co/seccion/inicio.html# que sirve para que los lectores de las poblaciones con problemas de visión encuentren la página. Actualizado única vez
2.Divulgar un video mensual con resumen económicos con subtítulos publicados por YouTube.</t>
  </si>
  <si>
    <t>Modo lectura en la Página. (1)
Generación de la URL YouTube. (12 videos)</t>
  </si>
  <si>
    <t>No. de evaluaciones realizadas/ No.de evaluaciones a efectuarse de acuerdo a las jornadas programadas</t>
  </si>
  <si>
    <t>Determinar el índice de satisfacción del cliente mediante la aplicación de una encuesta a través de una agencia especializada.</t>
  </si>
  <si>
    <t>Realizar seguimiento a las quejas presentadas por acceso a la información publica en el módulo de PQR dispuesto en la  página WEB de la  entidad. Presentación Comité GEL</t>
  </si>
  <si>
    <t>Adopción y actualización de los instrumentos a través de acto administrativo
Registros de Información: 
*Inventario de activos de información
*Índice de información clasificada y reservada
*Esquema de publicación de información</t>
  </si>
  <si>
    <t>1. Formulario Solicitud de Niveles de Acceso, Servicios de red y Sistemas de Información, en línea
2. Documento a actualizar: 
MP-GTE-02-001, Administración de Usuarios en la Plataforma Tecnológica</t>
  </si>
  <si>
    <t xml:space="preserve">Oficial de Seguridad de la Información 
</t>
  </si>
  <si>
    <t>La asignación de permisos a los diferentes aplicativos de la Fiduciaria, se realiza actualmente mediante el diligenciamiento del formato denominado Solicitud de Niveles de Acceso, Servicios de red y Sistemas de Información. 
La Gerencia de Tecnología implementará un formulario en línea (en la Intranet Corporativa) para ser diligenciado por los responsables en la asignación de roles y permisos en las diferentes dependencias. Este formulario seguirá el proceso de aprobación respectivo en línea.
Finalmente GTI deberá dar su aprobación y creación de los permisos dando respuesta a las solicitudes presentadas.</t>
  </si>
  <si>
    <t>SUBCOMPONENTES</t>
  </si>
  <si>
    <t>RESPONSABLE</t>
  </si>
  <si>
    <t>FECHA INICIO</t>
  </si>
  <si>
    <t>FECHA FINAL</t>
  </si>
  <si>
    <t>ACTIVIDADES
Nombre - Descripción</t>
  </si>
  <si>
    <t>OBJETIVO:</t>
  </si>
  <si>
    <t>FECHA PUBLICACIÓN</t>
  </si>
  <si>
    <t>VERSIÓN</t>
  </si>
  <si>
    <t>FIDUPREVISORA S.A</t>
  </si>
  <si>
    <t>COMPONENTE 1: GESTIÓN DEL RIESGO DE CORRUPCIÓN - MAPA DE RIESGOS DE CORRUPCIÓN</t>
  </si>
  <si>
    <t>COMPONENTE 2: RACIONALIZACIÓN DE TRÁMITES</t>
  </si>
  <si>
    <t>COMPONENTE 3: RENDICIÓN DE CUENTAS</t>
  </si>
  <si>
    <t>COMPONENTE 4: MECANISMOS PARA MEJORAR LA ATENCIÓN AL CIUDADANO</t>
  </si>
  <si>
    <t>COMPONENTE 5: TRANSPARENCIA Y ACCESO DE LA INFORMACIÓN</t>
  </si>
  <si>
    <t>Aprobado por:</t>
  </si>
  <si>
    <t>Nombre</t>
  </si>
  <si>
    <t>Cargo</t>
  </si>
  <si>
    <r>
      <rPr>
        <b/>
        <sz val="10"/>
        <color theme="1"/>
        <rFont val="Arial"/>
        <family val="2"/>
      </rPr>
      <t xml:space="preserve">1.1 </t>
    </r>
    <r>
      <rPr>
        <sz val="10"/>
        <color theme="1"/>
        <rFont val="Arial"/>
        <family val="2"/>
      </rPr>
      <t>Política de Administración de Riesgos</t>
    </r>
  </si>
  <si>
    <r>
      <rPr>
        <b/>
        <sz val="10"/>
        <color theme="1"/>
        <rFont val="Arial"/>
        <family val="2"/>
      </rPr>
      <t xml:space="preserve">1.2 </t>
    </r>
    <r>
      <rPr>
        <sz val="10"/>
        <color theme="1"/>
        <rFont val="Arial"/>
        <family val="2"/>
      </rPr>
      <t>Construcción del Mapa de Riesgos de
Corrupción</t>
    </r>
  </si>
  <si>
    <r>
      <rPr>
        <b/>
        <sz val="10"/>
        <color theme="1"/>
        <rFont val="Arial"/>
        <family val="2"/>
      </rPr>
      <t xml:space="preserve">1.3 </t>
    </r>
    <r>
      <rPr>
        <sz val="10"/>
        <color theme="1"/>
        <rFont val="Arial"/>
        <family val="2"/>
      </rPr>
      <t>Consulta y divulgación</t>
    </r>
  </si>
  <si>
    <r>
      <rPr>
        <b/>
        <sz val="10"/>
        <color theme="1"/>
        <rFont val="Arial"/>
        <family val="2"/>
      </rPr>
      <t xml:space="preserve">1.4 </t>
    </r>
    <r>
      <rPr>
        <sz val="10"/>
        <color theme="1"/>
        <rFont val="Arial"/>
        <family val="2"/>
      </rPr>
      <t>Monitoreo y revisión</t>
    </r>
  </si>
  <si>
    <r>
      <rPr>
        <b/>
        <sz val="10"/>
        <rFont val="Arial"/>
        <family val="2"/>
      </rPr>
      <t>2.1</t>
    </r>
    <r>
      <rPr>
        <sz val="10"/>
        <rFont val="Arial"/>
        <family val="2"/>
      </rPr>
      <t xml:space="preserve"> Racionalización de Trámites</t>
    </r>
  </si>
  <si>
    <r>
      <rPr>
        <b/>
        <sz val="10"/>
        <rFont val="Arial"/>
        <family val="2"/>
      </rPr>
      <t xml:space="preserve">3.4 </t>
    </r>
    <r>
      <rPr>
        <sz val="10"/>
        <rFont val="Arial"/>
        <family val="2"/>
      </rPr>
      <t>Evaluación y retroalimentación a la
gestión institucional</t>
    </r>
  </si>
  <si>
    <r>
      <rPr>
        <b/>
        <sz val="10"/>
        <rFont val="Arial"/>
        <family val="2"/>
      </rPr>
      <t xml:space="preserve">4.1 </t>
    </r>
    <r>
      <rPr>
        <sz val="10"/>
        <rFont val="Arial"/>
        <family val="2"/>
      </rPr>
      <t>Estructura administrativa y
Direccionamiento estratégico</t>
    </r>
  </si>
  <si>
    <r>
      <rPr>
        <b/>
        <sz val="10"/>
        <rFont val="Arial"/>
        <family val="2"/>
      </rPr>
      <t xml:space="preserve">4.3 </t>
    </r>
    <r>
      <rPr>
        <sz val="10"/>
        <rFont val="Arial"/>
        <family val="2"/>
      </rPr>
      <t>Talento Humano</t>
    </r>
  </si>
  <si>
    <r>
      <rPr>
        <b/>
        <sz val="10"/>
        <rFont val="Arial"/>
        <family val="2"/>
      </rPr>
      <t xml:space="preserve">5.3 </t>
    </r>
    <r>
      <rPr>
        <sz val="10"/>
        <rFont val="Arial"/>
        <family val="2"/>
      </rPr>
      <t>Elaboración de los Instrumentos
de Gestión de la
Información</t>
    </r>
  </si>
  <si>
    <r>
      <rPr>
        <b/>
        <sz val="10"/>
        <rFont val="Arial"/>
        <family val="2"/>
      </rPr>
      <t xml:space="preserve">5.4 </t>
    </r>
    <r>
      <rPr>
        <sz val="10"/>
        <rFont val="Arial"/>
        <family val="2"/>
      </rPr>
      <t>Criterio Diferencial de
Accesibilidad</t>
    </r>
  </si>
  <si>
    <r>
      <rPr>
        <b/>
        <sz val="10"/>
        <rFont val="Arial"/>
        <family val="2"/>
      </rPr>
      <t xml:space="preserve">5.5 </t>
    </r>
    <r>
      <rPr>
        <sz val="10"/>
        <rFont val="Arial"/>
        <family val="2"/>
      </rPr>
      <t>Monitoreo del Acceso a
la Información Pública</t>
    </r>
  </si>
  <si>
    <t>COMPONENTE 6: INICIATIVAS ADICIONALES</t>
  </si>
  <si>
    <r>
      <rPr>
        <b/>
        <sz val="10"/>
        <rFont val="Arial"/>
        <family val="2"/>
      </rPr>
      <t xml:space="preserve">3.2 </t>
    </r>
    <r>
      <rPr>
        <sz val="10"/>
        <rFont val="Arial"/>
        <family val="2"/>
      </rPr>
      <t>Diálogo de doble vía con la ciudadanía y sus organizaciones</t>
    </r>
  </si>
  <si>
    <t>ENTIDAD:</t>
  </si>
  <si>
    <t>META, INDICADOR Y/O ENTREGABLE</t>
  </si>
  <si>
    <r>
      <rPr>
        <b/>
        <sz val="10"/>
        <rFont val="Arial"/>
        <family val="2"/>
      </rPr>
      <t>5.1</t>
    </r>
    <r>
      <rPr>
        <sz val="10"/>
        <rFont val="Arial"/>
        <family val="2"/>
      </rPr>
      <t xml:space="preserve"> Lineamientos de Transparencia
Activa</t>
    </r>
  </si>
  <si>
    <r>
      <rPr>
        <b/>
        <sz val="10"/>
        <rFont val="Arial"/>
        <family val="2"/>
      </rPr>
      <t xml:space="preserve">4.2 </t>
    </r>
    <r>
      <rPr>
        <sz val="10"/>
        <rFont val="Arial"/>
        <family val="2"/>
      </rPr>
      <t>Fortalecimiento de los canales de atención</t>
    </r>
  </si>
  <si>
    <t>Promover espacios de sensibilización para fortalecer el servicio y atención al ciudadano</t>
  </si>
  <si>
    <t>Fortalecer las competencias de servicio a los colaboradores que atienden directamente a los ciudadanos</t>
  </si>
  <si>
    <t>01 de febrero de 2020</t>
  </si>
  <si>
    <t>Dos (2) sensibilizaciones al año
Presentación, lista de asistencia y/o certificados</t>
  </si>
  <si>
    <t>Revisión de Política para la Gestión de Riesgos de Corrupción</t>
  </si>
  <si>
    <t>Realizar una revisión anual a la Política para la Gestión de Riesgos de Corrupción de acuerdo a los lineamientos que se imparten por entes de control interno, externo y/o por autocontrol en la vigencia 2020</t>
  </si>
  <si>
    <t>Gerencia de Riesgos</t>
  </si>
  <si>
    <t>01 de nov 2020</t>
  </si>
  <si>
    <t>(1) Revisión a la Política para la Gestión de Riesgos de Corrupción</t>
  </si>
  <si>
    <t>Ejecución del plan de trabajo</t>
  </si>
  <si>
    <t>01 de feb 2020</t>
  </si>
  <si>
    <t>31 de dic 2020</t>
  </si>
  <si>
    <t>(1) Plan de Trabajo (Cronograma)
(28) Mesas de trabajo</t>
  </si>
  <si>
    <t>01 de dic 2020</t>
  </si>
  <si>
    <t>Divulgación y socialización del preliminar del Mapa de Riesgos de Corrupción</t>
  </si>
  <si>
    <t>Divulgar a los interesados internos, externos y ciudadanía el preliminar del Mapa de Riesgos de Corrupción a fin de obtener consideraciones y sugerencia del mapa</t>
  </si>
  <si>
    <t>01 de ene 2020</t>
  </si>
  <si>
    <t>31 de ene 2020</t>
  </si>
  <si>
    <t xml:space="preserve">(1) Publicación Interna del preliminar del mapa 
(1) Publicación externa del preliminar del mapa </t>
  </si>
  <si>
    <t>(1) Publicación del documento final del mapa de riesgos de corrupción en la Página WEB</t>
  </si>
  <si>
    <t>Seguimiento al Mapa de Riesgos</t>
  </si>
  <si>
    <t xml:space="preserve">(3) Publicaciones del mapa de riesgos en la página web con los ajustes generados </t>
  </si>
  <si>
    <t>15 de dic 2020</t>
  </si>
  <si>
    <t>100%
Matriz consolidada de tramites</t>
  </si>
  <si>
    <t>Fortalecimiento de Espacios de Comunicación a los grupos de interés externos</t>
  </si>
  <si>
    <t>Realizar publicaciones mensuales para informar a los grupos de interés a través de los canales de comunicación propios externos, sobre los resultados de gestión presentados por la entidad</t>
  </si>
  <si>
    <t>01 de sep 2020</t>
  </si>
  <si>
    <t>30 de nov 2020</t>
  </si>
  <si>
    <t>Presentar los informes de seguimiento y control de Solicitudes (trimestral) e informes del Sistema de Atención al Consumidor Financiero (semestral) a la alta Dirección (Comité de presidencia y Junta Directiva)</t>
  </si>
  <si>
    <t>Ejecución de la capacitación normativa anual del SAC</t>
  </si>
  <si>
    <t>31 de dic de 2020</t>
  </si>
  <si>
    <t xml:space="preserve">Capacitación de los Centros de Relevo </t>
  </si>
  <si>
    <t>Elaborar un informe trimestral para evidenciar las solicitudes de información pública presentadas por la ciudadanía en el módulo de Solicitudes el cual se publicará en la página WEB de la entidad</t>
  </si>
  <si>
    <t>Actualización de los instrumentos de gestión de la información</t>
  </si>
  <si>
    <t>Definir actividades concretas encaminadas a la lucha contra la corrupción, de manera efectiva aplicando los principios de transparencia y buen gobierno</t>
  </si>
  <si>
    <t>30 de abril de 2020</t>
  </si>
  <si>
    <t>PLAN DE ANTICORRUPCIÓN Y DE ATENCIÓN AL CIUDADANO 2020
FIDUCIARIA LA PREVISORA S.A.</t>
  </si>
  <si>
    <t>01 de may 2020</t>
  </si>
  <si>
    <t>31 de ago 2020</t>
  </si>
  <si>
    <t>01 de sep de 2020</t>
  </si>
  <si>
    <t>30 de nov de 2020</t>
  </si>
  <si>
    <t>01 de marz de 2020</t>
  </si>
  <si>
    <t>01 de feb de 2020</t>
  </si>
  <si>
    <r>
      <t xml:space="preserve">6.1 </t>
    </r>
    <r>
      <rPr>
        <sz val="10"/>
        <rFont val="Arial"/>
        <family val="2"/>
      </rPr>
      <t>Otras Iniciativas</t>
    </r>
  </si>
  <si>
    <t>Crear y formalizar el comité anticorrupción</t>
  </si>
  <si>
    <t>30 de abr 2020</t>
  </si>
  <si>
    <t>01 de abril 2020</t>
  </si>
  <si>
    <t>Realizar sensibilizaciones virtuales y/o presenciales que permitan desarrollar competencias de servicio al ciudadano a los colaboradores de la entidad que tienen contacto directo con el ciudadano</t>
  </si>
  <si>
    <t>Realizar la actualización de los instrumentos de gestión correspondientes a: Registro de activos de información, Esquema de Publicación de información e Índice de información clasificada y reservada, de acuerdo a los cambios sufridos en las tablas de retención documental, generados tras cambios visibles en la estructura orgánica de la entidad, y publicarlos en la página WEB</t>
  </si>
  <si>
    <t>Realizar campañas para disminuir el uso de intermediarios en tramites que no se requieren y son gratuitos</t>
  </si>
  <si>
    <r>
      <rPr>
        <b/>
        <sz val="10"/>
        <rFont val="Arial"/>
        <family val="2"/>
      </rPr>
      <t xml:space="preserve">3.1 </t>
    </r>
    <r>
      <rPr>
        <sz val="10"/>
        <rFont val="Arial"/>
        <family val="2"/>
      </rPr>
      <t>Información de calidad y en lenguaje comprensible</t>
    </r>
  </si>
  <si>
    <t>Documento con la identificación de los grupos de interés</t>
  </si>
  <si>
    <t>Elaborar un documento que permita identificar los diferentes grupos de interés para la entidad.</t>
  </si>
  <si>
    <t xml:space="preserve">100%
Se entregara la parrilla propuesta de publicaciones, las publicaciones de redes sociales y página web </t>
  </si>
  <si>
    <t>Actualización del Mapa de Riesgos de Corrupción</t>
  </si>
  <si>
    <t>Actualizar el Mapa de Riesgos de Corrupción de acuerdo a las mesas de trabajo realizadas con los procesos</t>
  </si>
  <si>
    <t>Priorizar los trámites que se racionalizarán por parte de la entidad</t>
  </si>
  <si>
    <t>De acuerdo al levantamiento de información, se procede a clasificar los trámites de la entidad, buscando una racionalización de cara al clientes y/o usuario.</t>
  </si>
  <si>
    <t>Identificar los grupos de interés de diálogo de doble vía que tiene la entidad</t>
  </si>
  <si>
    <t>01 de mayo 2020</t>
  </si>
  <si>
    <t>31 de agos 2020</t>
  </si>
  <si>
    <t>100%
Lineamientos con los mecanismos de acceso a los grupos de interés</t>
  </si>
  <si>
    <t>Evaluación de la audiencia pública de Rendición de Cuentas</t>
  </si>
  <si>
    <t>Realizar una evaluación que permitan medir el grado de satisfacción de la audiencia pública de rendición de cuentas.</t>
  </si>
  <si>
    <t>80%
N° de evaluaciones en nivel satisfactorio 
/ Total de evaluaciones realizadas</t>
  </si>
  <si>
    <t>Realizar una capacitación anual obligatoria respecto al Sistema de Atención al Consumidor Financiero (SAC), con el objetivo de fortalecer, actualizar, instruir a los funcionarios y colaboradores de la entidad sobre la importancia del mismo</t>
  </si>
  <si>
    <t xml:space="preserve">
Presentar informes de seguimiento y control 
</t>
  </si>
  <si>
    <t>Actualización permanente de la página web</t>
  </si>
  <si>
    <t>Realizar una revisión y actualización trimestral de la información que se encuentra publicada en la página web de la entidad y que concierne: procesos, ¿que hacemos? y canales de atención.</t>
  </si>
  <si>
    <t>Publicación de información en SECOP II</t>
  </si>
  <si>
    <t>100%
N° de instrumentos de gestión actualizados / Total de Instrumentos de gestión 
(1) Link con la información publicada</t>
  </si>
  <si>
    <t>Hacer uso de la plataforma electrónica SECOP II, para publicar los procesos de selección en curso de la entidad.</t>
  </si>
  <si>
    <t>100%
N° de contratos publicados en SECOP II
/ Total de contratos iniciados en la entidad</t>
  </si>
  <si>
    <t>Realizar una capacitación respecto a la APP que contiene los Centros de Relevo suministrada por el MinTic con el objetivo de fortalecer, actualizar, instruir a los funcionarios y colaboradores de los CAUS sobre la inclusión de la población con discapacidad auditiva y personas sin habla.</t>
  </si>
  <si>
    <t>Informe de solicitudes de acceso a información pública</t>
  </si>
  <si>
    <t>100%
N° de funcionarios capacitados 
/ Total de funcionarios objetivo
Listados de asistencia
Evaluaciones</t>
  </si>
  <si>
    <t>100%
N° de canales revisados / 3 de canales de atención</t>
  </si>
  <si>
    <t>Presidencia</t>
  </si>
  <si>
    <t>(1) Acto administrativo de formalización</t>
  </si>
  <si>
    <t>Crear y formalizar mediante acto administrativo un comité denominado Anticorrupción, el cual tendrá como objeto presentar y adoptar medidas en la lucha contra la corrupción, e incluirlo en el documento del Código de buen gobierno</t>
  </si>
  <si>
    <t>Crear mensualmente piezas digitales para ser publicadas en redes sociales, página web y aplicación móvil, promoviendo la realización de trámites sin costo.</t>
  </si>
  <si>
    <t>Realizar el levantamiento de una matriz que consolide los diferentes trámites de la entidad con un equipo transversal de las diferentes áreas que tienen relación con clientes y/o usuario.</t>
  </si>
  <si>
    <t>Establecer los mecanismos de acceso con los diferentes grupos de interés</t>
  </si>
  <si>
    <t>De acuerdo al documento levantado donde se identifican los grupos de interés de la entidad, se procederá a establecer las mecanismos de acceso a los mismos, dadas las características particulares de cada uno.</t>
  </si>
  <si>
    <t>70%
Tramites racionalizados / Total de Tramites identificados
Soportes de tramites racionalizados en el SUIT</t>
  </si>
  <si>
    <t>Levantar inventario de todos los trámites de la entidad</t>
  </si>
  <si>
    <t>Ejecutar las mesas de trabajo de acuerdo al plan anual establecido para la actualización del Mapa de Riesgos de Corrupción a publicarse en el año 2021 de acuerdo al mapa de riesgos vigente.</t>
  </si>
  <si>
    <t>Publicación del Mapa de Riesgos de Corrupción 2020</t>
  </si>
  <si>
    <t>Publicar en la Página WEB de la entidad el documento final de Mapa de Riesgos de Corrupción trabajado durante el año 2019 y publicado para la vigencia 2020 teniendo en cuenta las consideraciones y sugerencias de los interesados internos, externos y ciudadanía que dieran lugar.</t>
  </si>
  <si>
    <t>Realizar monitoreo y revisión de los riesgos asociados a los procesos que se encuentran en el Mapa de Riesgos de Corrupción de acuerdo a cronograma interno establecido, haciendo publicaciones cuatrimestrales sobre actualización del mapa 2020.</t>
  </si>
  <si>
    <t>Manosalva Cely Magda Nancy</t>
  </si>
  <si>
    <t>Con el inventario de trámites levantado, se procederá a realizar un listado de aquellos trámites que generan mayor impacto en la entidad, para priorizar su racionalización.</t>
  </si>
  <si>
    <t>100%
Listado de trámites priorizados</t>
  </si>
  <si>
    <t>Racionalizar los trámites priorizados</t>
  </si>
  <si>
    <t>Realización de la Audiencia Pública de Rendición de Cuentas</t>
  </si>
  <si>
    <t>Llevar a cabo la Audiencia Pública de Rendición de Cuentas mediante un evento que facilite el acceso a los grupos de interés</t>
  </si>
  <si>
    <t>100%
(1) Video y presentación del evento
(1) Invitación a los grupos de interés para que participen en el evento</t>
  </si>
  <si>
    <t>Gerente Nacional de Planeación ( E )</t>
  </si>
  <si>
    <t>01 de marz 2020</t>
  </si>
  <si>
    <t xml:space="preserve">Dirección de Servicio al Cliente y Comunicaciones </t>
  </si>
  <si>
    <t>01 de jul 2020</t>
  </si>
  <si>
    <t>30 de sep 2020</t>
  </si>
  <si>
    <t xml:space="preserve">100%
(1) Informe poblacion beneficiaria en proteccion constitucional </t>
  </si>
  <si>
    <t>Atencion oportuna de quejas, anominos e informes</t>
  </si>
  <si>
    <t xml:space="preserve">Unidad de Control Interno Disciplinario </t>
  </si>
  <si>
    <t>Dar tramite dentro de los 10 dias habiles siguientes a la radicaciòn del documento allegado a la unidad, de no ser competencia de la unidad se remitira al area responsable.</t>
  </si>
  <si>
    <t xml:space="preserve">N° de tramites atendidos oportunamente
/ N° de tramites a atender en el periodo
Cuadro soporte: 
 Base de Datos Procesos Disciplinarios </t>
  </si>
  <si>
    <t>N/A</t>
  </si>
  <si>
    <t>30 de dic 2020</t>
  </si>
  <si>
    <t>(3) Publicación Log´s  pagina web</t>
  </si>
  <si>
    <t>Control de canales de atencion - poblacion beneficiaria</t>
  </si>
  <si>
    <t>Identificar el % de poblacion beneficiaria de la entidad que tengan especial proteccion constitucional , tipicando el tipo de discapacidad.</t>
  </si>
  <si>
    <t>Dirección de Servicio al Cliente y Comunicaciones</t>
  </si>
  <si>
    <t>Dirección de Servicio al Cliente y Comunicaciones 
Vicepresidencia de Planeación</t>
  </si>
  <si>
    <t xml:space="preserve">Vicepresidencia de Soporte y Desarrollo
Gestión documental
Dirección de Servicio al Cliente y Comunicaciones </t>
  </si>
  <si>
    <t>Vicepresidencia de Soporte y Desarrollo
Dirección de Adquisiciones</t>
  </si>
  <si>
    <t>Dirección de Servicio al Cliente y Comunicaciones Vicepresidencia de FOMAG
Gerencia de negocios (VN)
Vicepresidencia Financiera
Gerencia de riesgos</t>
  </si>
  <si>
    <t>Dirección de Servicio al Cliente y Comunicaciones 
Vicepresidencia de FOMAG
Gerencia de negocios (VN)
Vicepresidencia Financiera
Gerencia de riesgos</t>
  </si>
  <si>
    <t>COMPONENTES</t>
  </si>
  <si>
    <t>No. ACTIVIDADES</t>
  </si>
  <si>
    <t>COMPONENTE 1:</t>
  </si>
  <si>
    <t>GESTIÓN DEL RIESGO DE CORRUPCIÓN - MAPA DE RIESGOS DE CORRUPCIÓN</t>
  </si>
  <si>
    <t xml:space="preserve">COMPONENTE 2: </t>
  </si>
  <si>
    <t>RACIONALIZACIÓN DE TRÁMITES</t>
  </si>
  <si>
    <t xml:space="preserve">COMPONENTE 3: </t>
  </si>
  <si>
    <t>RENDICIÓN DE CUENTAS</t>
  </si>
  <si>
    <t xml:space="preserve">COMPONENTE 4: </t>
  </si>
  <si>
    <t>MECANISMOS PARA MEJORAR LA ATENCIÓN AL CIUDADANO</t>
  </si>
  <si>
    <t xml:space="preserve">COMPONENTE 5: </t>
  </si>
  <si>
    <t>TRANSPARENCIA Y ACCESO DE LA INFORMACIÓN</t>
  </si>
  <si>
    <t xml:space="preserve">COMPONENTE 6: </t>
  </si>
  <si>
    <t>INICIATIVAS ADICIONALES</t>
  </si>
  <si>
    <t>TOTAL</t>
  </si>
  <si>
    <r>
      <t xml:space="preserve">100%
Nro. de informes entregados
/ Nro. de informes a entregar
Informes trimestrales </t>
    </r>
    <r>
      <rPr>
        <sz val="10"/>
        <rFont val="Arial"/>
        <family val="2"/>
      </rPr>
      <t>(3) e Informes Semestrales SAC (1)</t>
    </r>
  </si>
  <si>
    <r>
      <t xml:space="preserve">100%
Informe con las </t>
    </r>
    <r>
      <rPr>
        <sz val="10"/>
        <rFont val="Arial"/>
        <family val="2"/>
      </rPr>
      <t>3 revisiones y actualizaciones realizadas</t>
    </r>
  </si>
  <si>
    <r>
      <t xml:space="preserve">Revisión y modificación de la estructura de los canales de atención de Atención telefónica, </t>
    </r>
    <r>
      <rPr>
        <sz val="10"/>
        <rFont val="Arial"/>
        <family val="2"/>
      </rPr>
      <t>Atención presencial y solicitudes radicadas</t>
    </r>
  </si>
  <si>
    <r>
      <t xml:space="preserve">Revisar el modelo de atención y la estructura de los canales </t>
    </r>
    <r>
      <rPr>
        <sz val="10"/>
        <rFont val="Arial"/>
        <family val="2"/>
      </rPr>
      <t>autorizados como son; Atención telefónica, Atención presencial,  y Solitudes radicadas  con el propósito de optimizar tiempos de respuesta y mejorar el servicio por cada uno de los canales.</t>
    </r>
  </si>
  <si>
    <r>
      <t xml:space="preserve">100%
Funcionarios capacitados / Total de funcionarios objetivo </t>
    </r>
    <r>
      <rPr>
        <sz val="10"/>
        <rFont val="Arial"/>
        <family val="2"/>
      </rPr>
      <t>(70% de funcionarios de planta y temporales)
Informe de resultados de la capacitación</t>
    </r>
  </si>
  <si>
    <r>
      <t xml:space="preserve">Realizar el proceso de certificación de la competencia de servicio al cliente a los colaboradores de la entidad que </t>
    </r>
    <r>
      <rPr>
        <sz val="10"/>
        <rFont val="Arial"/>
        <family val="2"/>
      </rPr>
      <t xml:space="preserve">tienen incidencia en la prestación de servicio al cliente. </t>
    </r>
  </si>
  <si>
    <r>
      <t xml:space="preserve">80% 
</t>
    </r>
    <r>
      <rPr>
        <sz val="10"/>
        <rFont val="Arial"/>
        <family val="2"/>
      </rPr>
      <t>Colaboradores de la Dirección de Servicio al Cliente certificados</t>
    </r>
  </si>
  <si>
    <r>
      <t xml:space="preserve">100%
N° de informes entregados 
/ </t>
    </r>
    <r>
      <rPr>
        <sz val="10"/>
        <rFont val="Arial"/>
        <family val="2"/>
      </rPr>
      <t>3 informes</t>
    </r>
  </si>
  <si>
    <r>
      <t xml:space="preserve">N° de piezas digitales publicadas </t>
    </r>
    <r>
      <rPr>
        <sz val="10"/>
        <rFont val="Arial"/>
        <family val="2"/>
      </rPr>
      <t>trimestralmente 
/ 20 piezas publicitarias trimestrales</t>
    </r>
  </si>
  <si>
    <t>18 de dic 2020</t>
  </si>
  <si>
    <t>24 de dic 2020</t>
  </si>
  <si>
    <t>CONTROL DE CAMBIOS V3</t>
  </si>
  <si>
    <t xml:space="preserve">Se ajustan fechas de inicio y final acorde a la ejecucion de la Audiencia publica en el mes de diciembre. </t>
  </si>
  <si>
    <t>PAAC 2020 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</si>
</sst>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quot;$&quot;#,##0;[Red]\-&quot;$&quot;#,##0"/>
    <numFmt numFmtId="166" formatCode="0.0%"/>
    <numFmt numFmtId="167" formatCode="[$-240A]d&quot; de &quot;mmmm&quot; de &quot;yyyy;@"/>
  </numFmts>
  <fonts count="38" x14ac:knownFonts="1">
    <font>
      <sz val="10"/>
      <name val="Arial"/>
      <family val="2"/>
    </font>
    <font>
      <sz val="11"/>
      <color theme="1"/>
      <name val="Calibri"/>
      <family val="2"/>
      <scheme val="minor"/>
    </font>
    <font>
      <sz val="11"/>
      <color theme="1"/>
      <name val="Calibri"/>
      <family val="2"/>
      <scheme val="minor"/>
    </font>
    <font>
      <sz val="10"/>
      <name val="Arial"/>
      <family val="2"/>
    </font>
    <font>
      <sz val="12"/>
      <name val="Arial"/>
      <family val="2"/>
    </font>
    <font>
      <sz val="14"/>
      <color indexed="12"/>
      <name val="Arial"/>
      <family val="2"/>
    </font>
    <font>
      <sz val="14"/>
      <name val="Arial"/>
      <family val="2"/>
    </font>
    <font>
      <b/>
      <sz val="14"/>
      <name val="Arial"/>
      <family val="2"/>
    </font>
    <font>
      <sz val="14"/>
      <color indexed="8"/>
      <name val="Arial"/>
      <family val="2"/>
    </font>
    <font>
      <b/>
      <sz val="14"/>
      <color indexed="8"/>
      <name val="Arial"/>
      <family val="2"/>
    </font>
    <font>
      <sz val="14"/>
      <color indexed="10"/>
      <name val="Arial"/>
      <family val="2"/>
    </font>
    <font>
      <b/>
      <sz val="12"/>
      <name val="Arial"/>
      <family val="2"/>
    </font>
    <font>
      <b/>
      <sz val="16"/>
      <name val="Arial"/>
      <family val="2"/>
    </font>
    <font>
      <b/>
      <sz val="11"/>
      <color indexed="81"/>
      <name val="Tahoma"/>
      <family val="2"/>
    </font>
    <font>
      <sz val="11"/>
      <color indexed="81"/>
      <name val="Tahoma"/>
      <family val="2"/>
    </font>
    <font>
      <sz val="9"/>
      <color indexed="81"/>
      <name val="Tahoma"/>
      <family val="2"/>
    </font>
    <font>
      <b/>
      <sz val="12"/>
      <color indexed="81"/>
      <name val="Tahoma"/>
      <family val="2"/>
    </font>
    <font>
      <sz val="12"/>
      <color indexed="81"/>
      <name val="Tahoma"/>
      <family val="2"/>
    </font>
    <font>
      <b/>
      <sz val="72"/>
      <name val="Arial"/>
      <family val="2"/>
    </font>
    <font>
      <b/>
      <sz val="9"/>
      <color indexed="81"/>
      <name val="Tahoma"/>
      <family val="2"/>
    </font>
    <font>
      <sz val="11"/>
      <color theme="1"/>
      <name val="Calibri"/>
      <family val="2"/>
      <scheme val="minor"/>
    </font>
    <font>
      <sz val="14"/>
      <color rgb="FF0000FF"/>
      <name val="Arial"/>
      <family val="2"/>
    </font>
    <font>
      <b/>
      <sz val="20"/>
      <color rgb="FF002060"/>
      <name val="Arial"/>
      <family val="2"/>
    </font>
    <font>
      <b/>
      <sz val="14"/>
      <color theme="0"/>
      <name val="Arial"/>
      <family val="2"/>
    </font>
    <font>
      <b/>
      <sz val="14"/>
      <color theme="1"/>
      <name val="Arial"/>
      <family val="2"/>
    </font>
    <font>
      <sz val="14"/>
      <color theme="0"/>
      <name val="Arial"/>
      <family val="2"/>
    </font>
    <font>
      <b/>
      <sz val="22"/>
      <color theme="0"/>
      <name val="Arial"/>
      <family val="2"/>
    </font>
    <font>
      <b/>
      <sz val="10"/>
      <name val="Arial"/>
      <family val="2"/>
    </font>
    <font>
      <b/>
      <sz val="10"/>
      <color theme="0"/>
      <name val="Arial"/>
      <family val="2"/>
    </font>
    <font>
      <sz val="10"/>
      <color theme="1"/>
      <name val="Arial"/>
      <family val="2"/>
    </font>
    <font>
      <b/>
      <sz val="10"/>
      <color theme="1"/>
      <name val="Arial"/>
      <family val="2"/>
    </font>
    <font>
      <b/>
      <sz val="11"/>
      <color theme="0"/>
      <name val="Arial"/>
      <family val="2"/>
    </font>
    <font>
      <sz val="10"/>
      <color rgb="FFFF0000"/>
      <name val="Arial"/>
      <family val="2"/>
    </font>
    <font>
      <b/>
      <sz val="12"/>
      <color rgb="FFFFFFFF"/>
      <name val="Arial"/>
      <family val="2"/>
    </font>
    <font>
      <b/>
      <sz val="12"/>
      <color rgb="FF000000"/>
      <name val="Arial"/>
      <family val="2"/>
    </font>
    <font>
      <sz val="12"/>
      <color rgb="FFC00000"/>
      <name val="Arial"/>
      <family val="2"/>
    </font>
    <font>
      <sz val="12"/>
      <color rgb="FF000000"/>
      <name val="Arial"/>
      <family val="2"/>
    </font>
    <font>
      <sz val="10"/>
      <color theme="0" tint="-0.499984740745262"/>
      <name val="Arial"/>
      <family val="2"/>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bgColor indexed="64"/>
      </patternFill>
    </fill>
    <fill>
      <patternFill patternType="solid">
        <fgColor theme="7" tint="0.39997558519241921"/>
        <bgColor indexed="64"/>
      </patternFill>
    </fill>
    <fill>
      <patternFill patternType="solid">
        <fgColor rgb="FFFFC000"/>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66FF33"/>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77111117893"/>
        <bgColor indexed="64"/>
      </patternFill>
    </fill>
    <fill>
      <patternFill patternType="solid">
        <fgColor theme="9"/>
        <bgColor indexed="64"/>
      </patternFill>
    </fill>
    <fill>
      <patternFill patternType="solid">
        <fgColor theme="5" tint="-0.249977111117893"/>
        <bgColor indexed="64"/>
      </patternFill>
    </fill>
    <fill>
      <patternFill patternType="solid">
        <fgColor rgb="FFFFFF00"/>
        <bgColor indexed="64"/>
      </patternFill>
    </fill>
    <fill>
      <patternFill patternType="solid">
        <fgColor rgb="FF772544"/>
        <bgColor indexed="64"/>
      </patternFill>
    </fill>
  </fills>
  <borders count="82">
    <border>
      <left/>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style="medium">
        <color indexed="64"/>
      </right>
      <top/>
      <bottom style="thin">
        <color indexed="64"/>
      </bottom>
      <diagonal/>
    </border>
  </borders>
  <cellStyleXfs count="7">
    <xf numFmtId="0" fontId="0" fillId="0" borderId="0"/>
    <xf numFmtId="0" fontId="20"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0" fontId="1" fillId="0" borderId="0"/>
  </cellStyleXfs>
  <cellXfs count="526">
    <xf numFmtId="0" fontId="0" fillId="0" borderId="0" xfId="0"/>
    <xf numFmtId="0" fontId="4" fillId="2" borderId="0" xfId="0" applyFont="1" applyFill="1" applyAlignment="1">
      <alignment vertical="center" wrapText="1"/>
    </xf>
    <xf numFmtId="0" fontId="4" fillId="2" borderId="0" xfId="0" applyFont="1" applyFill="1" applyAlignment="1">
      <alignment horizontal="center" vertical="center" wrapText="1"/>
    </xf>
    <xf numFmtId="1" fontId="4" fillId="2" borderId="0" xfId="2" applyNumberFormat="1" applyFont="1" applyFill="1" applyAlignment="1">
      <alignment horizontal="center" vertical="center" wrapText="1"/>
    </xf>
    <xf numFmtId="1" fontId="5" fillId="2" borderId="0" xfId="2"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2" borderId="0" xfId="2" applyNumberFormat="1" applyFont="1" applyFill="1" applyBorder="1" applyAlignment="1">
      <alignment horizontal="center" vertical="center" wrapText="1"/>
    </xf>
    <xf numFmtId="0" fontId="6" fillId="3" borderId="0"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4" fillId="0" borderId="0" xfId="0" applyFont="1" applyFill="1" applyAlignment="1">
      <alignment vertical="center" wrapText="1"/>
    </xf>
    <xf numFmtId="0" fontId="6" fillId="0" borderId="0" xfId="0" applyFont="1" applyFill="1" applyAlignment="1">
      <alignment vertical="center" wrapText="1"/>
    </xf>
    <xf numFmtId="9" fontId="6" fillId="0" borderId="2" xfId="2" applyNumberFormat="1" applyFont="1" applyFill="1" applyBorder="1" applyAlignment="1">
      <alignment horizontal="center" vertical="center" wrapText="1"/>
    </xf>
    <xf numFmtId="9" fontId="6" fillId="0" borderId="3" xfId="2" applyNumberFormat="1" applyFont="1" applyFill="1" applyBorder="1" applyAlignment="1">
      <alignment horizontal="center" vertical="center" wrapText="1"/>
    </xf>
    <xf numFmtId="0" fontId="6" fillId="2" borderId="0" xfId="0" applyFont="1" applyFill="1" applyAlignment="1">
      <alignment vertical="center" wrapText="1"/>
    </xf>
    <xf numFmtId="0" fontId="6" fillId="3" borderId="4" xfId="0" applyFont="1" applyFill="1" applyBorder="1" applyAlignment="1">
      <alignment horizontal="center" vertical="center" wrapText="1"/>
    </xf>
    <xf numFmtId="1" fontId="6" fillId="2" borderId="0" xfId="2"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0" fontId="6" fillId="2" borderId="1" xfId="0" applyFont="1" applyFill="1" applyBorder="1" applyAlignment="1">
      <alignment vertical="center" wrapText="1"/>
    </xf>
    <xf numFmtId="0" fontId="6" fillId="0" borderId="0" xfId="0" applyFont="1" applyBorder="1" applyAlignment="1">
      <alignment wrapText="1"/>
    </xf>
    <xf numFmtId="0" fontId="4" fillId="2" borderId="4" xfId="0" applyFont="1" applyFill="1" applyBorder="1" applyAlignment="1">
      <alignment horizontal="center" vertical="center" wrapText="1"/>
    </xf>
    <xf numFmtId="1" fontId="4" fillId="2" borderId="0" xfId="2" applyNumberFormat="1" applyFont="1" applyFill="1" applyBorder="1" applyAlignment="1">
      <alignment horizontal="center" vertical="center" wrapText="1"/>
    </xf>
    <xf numFmtId="0" fontId="4" fillId="2" borderId="0" xfId="0" applyFont="1" applyFill="1" applyBorder="1" applyAlignment="1">
      <alignment vertical="center" wrapText="1"/>
    </xf>
    <xf numFmtId="0" fontId="4" fillId="2" borderId="1" xfId="0" applyFont="1" applyFill="1" applyBorder="1" applyAlignment="1">
      <alignment vertical="center" wrapText="1"/>
    </xf>
    <xf numFmtId="0" fontId="8" fillId="0" borderId="3" xfId="0" applyFont="1" applyFill="1" applyBorder="1" applyAlignment="1">
      <alignment vertical="center" wrapText="1"/>
    </xf>
    <xf numFmtId="0" fontId="6" fillId="2" borderId="0" xfId="0" applyFont="1" applyFill="1" applyAlignment="1">
      <alignment horizontal="left" vertical="center" wrapText="1"/>
    </xf>
    <xf numFmtId="0" fontId="5" fillId="2" borderId="4" xfId="0" applyFont="1" applyFill="1" applyBorder="1" applyAlignment="1">
      <alignment horizontal="center" vertical="center" wrapText="1"/>
    </xf>
    <xf numFmtId="0" fontId="6" fillId="0" borderId="0" xfId="0" applyFont="1" applyBorder="1" applyAlignment="1">
      <alignment horizontal="left" wrapText="1"/>
    </xf>
    <xf numFmtId="0" fontId="5" fillId="2" borderId="1" xfId="0" applyFont="1" applyFill="1" applyBorder="1" applyAlignment="1">
      <alignment horizontal="left" vertical="center" wrapText="1"/>
    </xf>
    <xf numFmtId="0" fontId="7" fillId="0" borderId="2" xfId="2" applyNumberFormat="1" applyFont="1" applyFill="1" applyBorder="1" applyAlignment="1">
      <alignment horizontal="left" vertical="center" wrapText="1"/>
    </xf>
    <xf numFmtId="0" fontId="6" fillId="3" borderId="0" xfId="0" applyFont="1" applyFill="1" applyBorder="1" applyAlignment="1">
      <alignment horizontal="center" vertical="center" wrapText="1"/>
    </xf>
    <xf numFmtId="9" fontId="6" fillId="2" borderId="3" xfId="2" applyNumberFormat="1" applyFont="1" applyFill="1" applyBorder="1" applyAlignment="1">
      <alignment horizontal="center" vertical="center" wrapText="1"/>
    </xf>
    <xf numFmtId="0" fontId="9" fillId="0" borderId="5" xfId="0" applyFont="1" applyFill="1" applyBorder="1" applyAlignment="1">
      <alignment vertical="top"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9"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7" fillId="0" borderId="0" xfId="0" applyFont="1" applyFill="1" applyAlignment="1">
      <alignment vertical="center" wrapText="1"/>
    </xf>
    <xf numFmtId="0" fontId="7" fillId="2" borderId="0" xfId="0" applyFont="1" applyFill="1" applyAlignment="1">
      <alignment vertical="center" wrapText="1"/>
    </xf>
    <xf numFmtId="0" fontId="6" fillId="0" borderId="6" xfId="0" applyFont="1" applyBorder="1" applyAlignment="1">
      <alignment wrapText="1"/>
    </xf>
    <xf numFmtId="0" fontId="6" fillId="0" borderId="0" xfId="0" applyFont="1" applyFill="1" applyBorder="1" applyAlignment="1">
      <alignment vertical="center" wrapText="1"/>
    </xf>
    <xf numFmtId="0" fontId="21" fillId="0" borderId="4" xfId="0" applyFont="1" applyFill="1" applyBorder="1" applyAlignment="1">
      <alignment horizontal="center" vertical="center" wrapText="1"/>
    </xf>
    <xf numFmtId="1" fontId="21" fillId="2" borderId="0" xfId="2" applyNumberFormat="1" applyFont="1" applyFill="1" applyBorder="1" applyAlignment="1">
      <alignment horizontal="center" vertical="center" wrapText="1"/>
    </xf>
    <xf numFmtId="0" fontId="21" fillId="3" borderId="6"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8" fillId="0" borderId="2" xfId="0" applyFont="1" applyFill="1" applyBorder="1" applyAlignment="1">
      <alignment horizontal="justify" vertical="center" wrapText="1"/>
    </xf>
    <xf numFmtId="0" fontId="4" fillId="3" borderId="0"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8" xfId="0" applyFont="1" applyFill="1" applyBorder="1" applyAlignment="1">
      <alignment vertical="center" wrapText="1"/>
    </xf>
    <xf numFmtId="0" fontId="4" fillId="2" borderId="9" xfId="0" applyFont="1" applyFill="1" applyBorder="1" applyAlignment="1">
      <alignment vertical="center" wrapText="1"/>
    </xf>
    <xf numFmtId="0" fontId="12"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0" fontId="12" fillId="2" borderId="0" xfId="2" applyNumberFormat="1" applyFont="1" applyFill="1" applyBorder="1" applyAlignment="1">
      <alignment horizontal="center" vertical="center" wrapText="1"/>
    </xf>
    <xf numFmtId="10" fontId="4" fillId="3" borderId="0" xfId="2"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6" fillId="0" borderId="2" xfId="2" applyFont="1" applyFill="1" applyBorder="1" applyAlignment="1">
      <alignment horizontal="center" vertical="center" wrapText="1"/>
    </xf>
    <xf numFmtId="0" fontId="4" fillId="0" borderId="4" xfId="0" applyFont="1" applyFill="1" applyBorder="1" applyAlignment="1">
      <alignment horizontal="center" vertical="center" wrapText="1"/>
    </xf>
    <xf numFmtId="0" fontId="9" fillId="4" borderId="5" xfId="0" applyFont="1" applyFill="1" applyBorder="1" applyAlignment="1">
      <alignment vertical="top" wrapText="1"/>
    </xf>
    <xf numFmtId="0" fontId="9" fillId="4" borderId="5" xfId="0" applyFont="1" applyFill="1" applyBorder="1" applyAlignment="1">
      <alignment horizontal="justify" vertical="center" wrapText="1"/>
    </xf>
    <xf numFmtId="0" fontId="6" fillId="0" borderId="0" xfId="0" applyFont="1" applyFill="1" applyBorder="1" applyAlignment="1">
      <alignment horizontal="center" vertical="center" wrapText="1"/>
    </xf>
    <xf numFmtId="9" fontId="6" fillId="5" borderId="2" xfId="2" applyNumberFormat="1" applyFont="1" applyFill="1" applyBorder="1" applyAlignment="1">
      <alignment horizontal="center" vertical="center" wrapText="1"/>
    </xf>
    <xf numFmtId="9" fontId="6" fillId="0" borderId="3" xfId="2" applyFont="1" applyFill="1" applyBorder="1" applyAlignment="1">
      <alignment horizontal="center" vertical="center" wrapText="1"/>
    </xf>
    <xf numFmtId="9" fontId="6" fillId="6" borderId="2" xfId="2" applyNumberFormat="1" applyFont="1" applyFill="1" applyBorder="1" applyAlignment="1">
      <alignment horizontal="center" vertical="center" wrapText="1"/>
    </xf>
    <xf numFmtId="166" fontId="6" fillId="6" borderId="2" xfId="2" applyNumberFormat="1" applyFont="1" applyFill="1" applyBorder="1" applyAlignment="1">
      <alignment horizontal="center" vertical="center" wrapText="1"/>
    </xf>
    <xf numFmtId="9" fontId="6" fillId="6" borderId="2" xfId="2" applyFont="1" applyFill="1" applyBorder="1" applyAlignment="1">
      <alignment horizontal="center" vertical="center" wrapText="1"/>
    </xf>
    <xf numFmtId="0" fontId="6" fillId="2" borderId="9" xfId="0" applyFont="1" applyFill="1" applyBorder="1" applyAlignment="1">
      <alignment vertical="center" wrapText="1"/>
    </xf>
    <xf numFmtId="1" fontId="7" fillId="2" borderId="10" xfId="2" applyNumberFormat="1" applyFont="1" applyFill="1" applyBorder="1" applyAlignment="1">
      <alignment horizontal="center" vertical="center" wrapText="1"/>
    </xf>
    <xf numFmtId="1" fontId="7" fillId="2" borderId="11" xfId="2" applyNumberFormat="1" applyFont="1" applyFill="1" applyBorder="1" applyAlignment="1">
      <alignment horizontal="center" vertical="center" wrapText="1"/>
    </xf>
    <xf numFmtId="9" fontId="6" fillId="0" borderId="12" xfId="2" applyFont="1" applyFill="1" applyBorder="1" applyAlignment="1">
      <alignment horizontal="center" vertical="center" wrapText="1"/>
    </xf>
    <xf numFmtId="0" fontId="8" fillId="0" borderId="12" xfId="0" applyFont="1" applyFill="1" applyBorder="1" applyAlignment="1">
      <alignment vertical="center" wrapText="1"/>
    </xf>
    <xf numFmtId="0" fontId="9" fillId="0" borderId="13" xfId="0" applyFont="1" applyFill="1" applyBorder="1" applyAlignment="1">
      <alignment vertical="top" wrapText="1"/>
    </xf>
    <xf numFmtId="0" fontId="9" fillId="4" borderId="13" xfId="0" applyFont="1" applyFill="1" applyBorder="1" applyAlignment="1">
      <alignment vertical="top" wrapText="1"/>
    </xf>
    <xf numFmtId="9" fontId="6" fillId="0" borderId="14" xfId="2" applyNumberFormat="1" applyFont="1" applyFill="1" applyBorder="1" applyAlignment="1">
      <alignment horizontal="center" vertical="center" wrapText="1"/>
    </xf>
    <xf numFmtId="9" fontId="6" fillId="5" borderId="14" xfId="3" applyFont="1" applyFill="1" applyBorder="1" applyAlignment="1">
      <alignment horizontal="center" vertical="center" wrapText="1"/>
    </xf>
    <xf numFmtId="9" fontId="6" fillId="0" borderId="12" xfId="2" applyNumberFormat="1" applyFont="1" applyFill="1" applyBorder="1" applyAlignment="1">
      <alignment horizontal="center" vertical="center" wrapText="1"/>
    </xf>
    <xf numFmtId="0" fontId="6" fillId="0" borderId="14" xfId="0" applyFont="1" applyFill="1" applyBorder="1" applyAlignment="1">
      <alignment horizontal="justify" vertical="center" wrapText="1"/>
    </xf>
    <xf numFmtId="0" fontId="9" fillId="4" borderId="13" xfId="0" applyFont="1" applyFill="1" applyBorder="1" applyAlignment="1">
      <alignment horizontal="justify" vertical="center" wrapText="1"/>
    </xf>
    <xf numFmtId="0" fontId="9" fillId="0" borderId="13" xfId="0" applyFont="1" applyFill="1" applyBorder="1" applyAlignment="1">
      <alignment horizontal="justify" vertical="center" wrapText="1"/>
    </xf>
    <xf numFmtId="9" fontId="6" fillId="5" borderId="2" xfId="3" applyFont="1" applyFill="1" applyBorder="1" applyAlignment="1">
      <alignment horizontal="center" vertical="center" wrapText="1"/>
    </xf>
    <xf numFmtId="9" fontId="6" fillId="0" borderId="2" xfId="3" applyFont="1" applyFill="1" applyBorder="1" applyAlignment="1">
      <alignment horizontal="center" vertical="center" wrapText="1"/>
    </xf>
    <xf numFmtId="0" fontId="7" fillId="0" borderId="14" xfId="2" applyNumberFormat="1" applyFont="1" applyFill="1" applyBorder="1" applyAlignment="1">
      <alignment horizontal="left" vertical="center" wrapText="1"/>
    </xf>
    <xf numFmtId="9" fontId="6" fillId="5" borderId="14" xfId="2" applyNumberFormat="1" applyFont="1" applyFill="1" applyBorder="1" applyAlignment="1">
      <alignment horizontal="center" vertical="center" wrapText="1"/>
    </xf>
    <xf numFmtId="0" fontId="21" fillId="0" borderId="0" xfId="0" applyFont="1" applyFill="1" applyBorder="1" applyAlignment="1">
      <alignment horizontal="center" vertical="center" wrapText="1"/>
    </xf>
    <xf numFmtId="0" fontId="6" fillId="4" borderId="14" xfId="0" applyFont="1" applyFill="1" applyBorder="1" applyAlignment="1">
      <alignment horizontal="justify" vertical="center" wrapText="1"/>
    </xf>
    <xf numFmtId="9" fontId="6" fillId="0" borderId="14" xfId="3" applyFont="1" applyFill="1" applyBorder="1" applyAlignment="1">
      <alignment horizontal="center" vertical="center" wrapText="1"/>
    </xf>
    <xf numFmtId="0" fontId="6" fillId="2" borderId="8" xfId="0" applyFont="1" applyFill="1" applyBorder="1" applyAlignment="1">
      <alignment vertical="center" wrapText="1"/>
    </xf>
    <xf numFmtId="0" fontId="6" fillId="0" borderId="8" xfId="0" applyFont="1" applyFill="1" applyBorder="1" applyAlignment="1">
      <alignment horizontal="center" vertical="center" wrapText="1"/>
    </xf>
    <xf numFmtId="1" fontId="7" fillId="0" borderId="11" xfId="2" applyNumberFormat="1" applyFont="1" applyFill="1" applyBorder="1" applyAlignment="1">
      <alignment horizontal="center" vertical="center" wrapText="1"/>
    </xf>
    <xf numFmtId="0" fontId="7" fillId="0" borderId="3" xfId="2" applyNumberFormat="1" applyFont="1" applyFill="1" applyBorder="1" applyAlignment="1">
      <alignment horizontal="left" vertical="center" wrapText="1"/>
    </xf>
    <xf numFmtId="0" fontId="9" fillId="4" borderId="3" xfId="0" applyFont="1" applyFill="1" applyBorder="1" applyAlignment="1">
      <alignment vertical="top" wrapText="1"/>
    </xf>
    <xf numFmtId="0" fontId="9" fillId="0" borderId="3" xfId="0" applyFont="1" applyFill="1" applyBorder="1" applyAlignment="1">
      <alignment vertical="top" wrapText="1"/>
    </xf>
    <xf numFmtId="0" fontId="9" fillId="0" borderId="3" xfId="0" applyFont="1" applyFill="1" applyBorder="1" applyAlignment="1">
      <alignment horizontal="justify" vertical="center" wrapText="1"/>
    </xf>
    <xf numFmtId="0" fontId="7" fillId="0" borderId="12" xfId="2" applyNumberFormat="1" applyFont="1" applyFill="1" applyBorder="1" applyAlignment="1">
      <alignment horizontal="left" vertical="center" wrapText="1"/>
    </xf>
    <xf numFmtId="0" fontId="9" fillId="4" borderId="12" xfId="0" applyFont="1" applyFill="1" applyBorder="1" applyAlignment="1">
      <alignment vertical="top" wrapText="1"/>
    </xf>
    <xf numFmtId="0" fontId="6" fillId="0" borderId="3" xfId="2" applyNumberFormat="1" applyFont="1" applyFill="1" applyBorder="1" applyAlignment="1">
      <alignment horizontal="center" vertical="center" wrapText="1"/>
    </xf>
    <xf numFmtId="1" fontId="7" fillId="0" borderId="10" xfId="2" applyNumberFormat="1" applyFont="1" applyFill="1" applyBorder="1" applyAlignment="1">
      <alignment horizontal="center" vertical="center" wrapText="1"/>
    </xf>
    <xf numFmtId="0" fontId="6" fillId="0" borderId="12" xfId="2" applyNumberFormat="1" applyFont="1" applyFill="1" applyBorder="1" applyAlignment="1">
      <alignment horizontal="justify" vertical="center" wrapText="1"/>
    </xf>
    <xf numFmtId="0" fontId="6" fillId="0" borderId="12" xfId="2"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0" borderId="13" xfId="0" applyFont="1" applyFill="1" applyBorder="1" applyAlignment="1">
      <alignment horizontal="justify" vertical="top" wrapText="1"/>
    </xf>
    <xf numFmtId="0" fontId="11" fillId="4" borderId="12" xfId="0" applyFont="1" applyFill="1" applyBorder="1" applyAlignment="1">
      <alignment horizontal="justify" vertical="center" wrapText="1"/>
    </xf>
    <xf numFmtId="0" fontId="5"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9" fontId="6" fillId="2" borderId="12" xfId="2" applyNumberFormat="1" applyFont="1" applyFill="1" applyBorder="1" applyAlignment="1">
      <alignment horizontal="center" vertical="center" wrapText="1"/>
    </xf>
    <xf numFmtId="0" fontId="9" fillId="0" borderId="12" xfId="0" applyFont="1" applyFill="1" applyBorder="1" applyAlignment="1">
      <alignment horizontal="justify" vertical="center" wrapText="1"/>
    </xf>
    <xf numFmtId="0" fontId="7" fillId="0" borderId="12" xfId="2" applyNumberFormat="1" applyFont="1" applyFill="1" applyBorder="1" applyAlignment="1">
      <alignment horizontal="justify" vertical="center" wrapText="1"/>
    </xf>
    <xf numFmtId="9" fontId="6" fillId="6" borderId="14" xfId="2" applyNumberFormat="1" applyFont="1" applyFill="1" applyBorder="1" applyAlignment="1">
      <alignment horizontal="center" vertical="center" wrapText="1"/>
    </xf>
    <xf numFmtId="0" fontId="9" fillId="4" borderId="3" xfId="0" applyFont="1" applyFill="1" applyBorder="1" applyAlignment="1">
      <alignment horizontal="justify" vertical="center" wrapText="1"/>
    </xf>
    <xf numFmtId="9" fontId="6" fillId="6" borderId="2" xfId="3" applyFont="1" applyFill="1" applyBorder="1" applyAlignment="1">
      <alignment horizontal="center" vertical="center" wrapText="1"/>
    </xf>
    <xf numFmtId="0" fontId="11" fillId="0" borderId="3" xfId="0" applyFont="1" applyFill="1" applyBorder="1" applyAlignment="1">
      <alignment horizontal="justify" vertical="top" wrapText="1"/>
    </xf>
    <xf numFmtId="0" fontId="7" fillId="4" borderId="12" xfId="2" applyNumberFormat="1" applyFont="1" applyFill="1" applyBorder="1" applyAlignment="1">
      <alignment horizontal="left" vertical="center" wrapText="1"/>
    </xf>
    <xf numFmtId="166" fontId="6" fillId="0" borderId="12" xfId="2" applyNumberFormat="1" applyFont="1" applyFill="1" applyBorder="1" applyAlignment="1">
      <alignment horizontal="center" vertical="center" wrapText="1"/>
    </xf>
    <xf numFmtId="10" fontId="6" fillId="6" borderId="14" xfId="2" applyNumberFormat="1" applyFont="1" applyFill="1" applyBorder="1" applyAlignment="1">
      <alignment horizontal="center" vertical="center" wrapText="1"/>
    </xf>
    <xf numFmtId="0" fontId="7" fillId="7" borderId="3" xfId="2" applyNumberFormat="1" applyFont="1" applyFill="1" applyBorder="1" applyAlignment="1">
      <alignment horizontal="justify" vertical="center" wrapText="1"/>
    </xf>
    <xf numFmtId="0" fontId="7" fillId="7" borderId="12" xfId="2" applyNumberFormat="1" applyFont="1" applyFill="1" applyBorder="1" applyAlignment="1">
      <alignment horizontal="justify" vertical="center" wrapText="1"/>
    </xf>
    <xf numFmtId="9" fontId="6" fillId="0" borderId="14" xfId="2"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6"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left" vertical="top" wrapText="1"/>
    </xf>
    <xf numFmtId="0" fontId="6" fillId="7" borderId="3" xfId="2" applyNumberFormat="1" applyFont="1" applyFill="1" applyBorder="1" applyAlignment="1">
      <alignment horizontal="justify" vertical="center" wrapText="1"/>
    </xf>
    <xf numFmtId="0" fontId="7" fillId="0" borderId="3" xfId="2" applyNumberFormat="1" applyFont="1" applyFill="1" applyBorder="1" applyAlignment="1">
      <alignment horizontal="left" vertical="top" wrapText="1"/>
    </xf>
    <xf numFmtId="0" fontId="7" fillId="0" borderId="12" xfId="2" applyNumberFormat="1" applyFont="1" applyFill="1" applyBorder="1" applyAlignment="1">
      <alignment horizontal="left" vertical="top" wrapText="1"/>
    </xf>
    <xf numFmtId="0" fontId="6" fillId="7" borderId="3" xfId="2" applyNumberFormat="1" applyFont="1" applyFill="1" applyBorder="1" applyAlignment="1">
      <alignment horizontal="left" vertical="top" wrapText="1"/>
    </xf>
    <xf numFmtId="0" fontId="7" fillId="7" borderId="12" xfId="2" applyNumberFormat="1" applyFont="1" applyFill="1" applyBorder="1" applyAlignment="1">
      <alignment horizontal="left" vertical="top" wrapText="1"/>
    </xf>
    <xf numFmtId="0" fontId="4" fillId="2"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8" borderId="3" xfId="2" applyNumberFormat="1" applyFont="1" applyFill="1" applyBorder="1" applyAlignment="1">
      <alignment horizontal="justify" vertical="center" wrapText="1"/>
    </xf>
    <xf numFmtId="0" fontId="7" fillId="8" borderId="3" xfId="2" applyNumberFormat="1" applyFont="1" applyFill="1" applyBorder="1" applyAlignment="1">
      <alignment horizontal="left" vertical="top" wrapText="1"/>
    </xf>
    <xf numFmtId="0" fontId="7" fillId="8" borderId="12" xfId="2" applyNumberFormat="1" applyFont="1" applyFill="1" applyBorder="1" applyAlignment="1">
      <alignment horizontal="left" vertical="top" wrapText="1"/>
    </xf>
    <xf numFmtId="9" fontId="6" fillId="6" borderId="14" xfId="3" applyFont="1" applyFill="1" applyBorder="1" applyAlignment="1">
      <alignment horizontal="center" vertical="center" wrapText="1"/>
    </xf>
    <xf numFmtId="0" fontId="6" fillId="3"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7" fillId="7" borderId="3" xfId="2" applyNumberFormat="1" applyFont="1" applyFill="1" applyBorder="1" applyAlignment="1">
      <alignment horizontal="justify" vertical="center" wrapText="1"/>
    </xf>
    <xf numFmtId="0" fontId="9" fillId="7" borderId="3" xfId="0" applyFont="1" applyFill="1" applyBorder="1" applyAlignment="1">
      <alignment horizontal="justify" vertical="center" wrapText="1"/>
    </xf>
    <xf numFmtId="165" fontId="5" fillId="2" borderId="0" xfId="0" applyNumberFormat="1" applyFont="1" applyFill="1" applyBorder="1" applyAlignment="1">
      <alignment horizontal="center" vertical="center" wrapText="1"/>
    </xf>
    <xf numFmtId="9" fontId="6" fillId="0" borderId="3" xfId="3" applyFont="1" applyFill="1" applyBorder="1" applyAlignment="1">
      <alignment horizontal="center" vertical="center" wrapText="1"/>
    </xf>
    <xf numFmtId="9" fontId="6" fillId="6" borderId="2" xfId="3" applyFont="1" applyFill="1" applyBorder="1" applyAlignment="1">
      <alignment horizontal="center" vertical="center" wrapText="1"/>
    </xf>
    <xf numFmtId="0" fontId="9" fillId="0" borderId="3" xfId="0" applyFont="1" applyFill="1" applyBorder="1" applyAlignment="1">
      <alignment horizontal="left" vertical="top" wrapText="1"/>
    </xf>
    <xf numFmtId="0" fontId="11" fillId="4" borderId="3" xfId="0" applyFont="1" applyFill="1" applyBorder="1" applyAlignment="1">
      <alignment horizontal="justify" vertical="center" wrapText="1"/>
    </xf>
    <xf numFmtId="10" fontId="6" fillId="0" borderId="3" xfId="2" applyNumberFormat="1" applyFont="1" applyFill="1" applyBorder="1" applyAlignment="1">
      <alignment horizontal="center" vertical="center" wrapText="1"/>
    </xf>
    <xf numFmtId="10" fontId="6" fillId="6" borderId="2" xfId="2" applyNumberFormat="1" applyFont="1" applyFill="1" applyBorder="1" applyAlignment="1">
      <alignment horizontal="center" vertical="center" wrapText="1"/>
    </xf>
    <xf numFmtId="9" fontId="22" fillId="9" borderId="15" xfId="2" applyFont="1" applyFill="1" applyBorder="1" applyAlignment="1">
      <alignment vertical="center" wrapText="1"/>
    </xf>
    <xf numFmtId="9" fontId="22" fillId="10" borderId="15" xfId="2" applyFont="1" applyFill="1" applyBorder="1" applyAlignment="1">
      <alignment vertical="center" wrapText="1"/>
    </xf>
    <xf numFmtId="0" fontId="6" fillId="0" borderId="0" xfId="0" applyFont="1" applyFill="1" applyBorder="1" applyAlignment="1">
      <alignment horizontal="justify" vertical="center" wrapText="1"/>
    </xf>
    <xf numFmtId="164" fontId="6" fillId="2"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7" fillId="2" borderId="9" xfId="0" applyFont="1" applyFill="1" applyBorder="1" applyAlignment="1">
      <alignment horizontal="left" vertical="center" wrapText="1"/>
    </xf>
    <xf numFmtId="0" fontId="7" fillId="2" borderId="8"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0" xfId="0" applyFont="1" applyFill="1" applyBorder="1" applyAlignment="1">
      <alignment horizontal="left" vertical="center" wrapText="1"/>
    </xf>
    <xf numFmtId="0" fontId="6" fillId="11" borderId="0" xfId="0" applyFont="1" applyFill="1" applyAlignment="1">
      <alignment vertical="center" wrapText="1"/>
    </xf>
    <xf numFmtId="0" fontId="23" fillId="12" borderId="11" xfId="0" applyFont="1" applyFill="1" applyBorder="1" applyAlignment="1">
      <alignment horizontal="center" vertical="center" wrapText="1"/>
    </xf>
    <xf numFmtId="0" fontId="6" fillId="11" borderId="0" xfId="0" applyFont="1" applyFill="1" applyAlignment="1">
      <alignment horizontal="left" vertical="center" wrapText="1"/>
    </xf>
    <xf numFmtId="164" fontId="6" fillId="0" borderId="12" xfId="0" applyNumberFormat="1" applyFont="1" applyFill="1" applyBorder="1" applyAlignment="1">
      <alignment horizontal="center" vertical="center" wrapText="1"/>
    </xf>
    <xf numFmtId="164" fontId="6" fillId="0" borderId="14"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7" fillId="2" borderId="8" xfId="0" applyFont="1" applyFill="1" applyBorder="1" applyAlignment="1">
      <alignment vertical="center" wrapText="1"/>
    </xf>
    <xf numFmtId="0" fontId="7"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6" xfId="0" applyFont="1" applyFill="1" applyBorder="1" applyAlignment="1">
      <alignment vertical="center" wrapText="1"/>
    </xf>
    <xf numFmtId="0" fontId="7" fillId="2" borderId="6" xfId="0" applyFont="1" applyFill="1" applyBorder="1" applyAlignment="1">
      <alignment vertical="center" wrapText="1"/>
    </xf>
    <xf numFmtId="0" fontId="7" fillId="2" borderId="0" xfId="0" quotePrefix="1" applyFont="1" applyFill="1" applyBorder="1" applyAlignment="1">
      <alignment horizontal="center" vertical="center" wrapText="1"/>
    </xf>
    <xf numFmtId="0" fontId="6" fillId="2" borderId="0" xfId="0" applyFont="1" applyFill="1" applyAlignment="1">
      <alignment horizontal="center" vertical="center" wrapText="1"/>
    </xf>
    <xf numFmtId="164" fontId="6" fillId="0" borderId="3" xfId="0" applyNumberFormat="1" applyFont="1" applyFill="1" applyBorder="1" applyAlignment="1">
      <alignment horizontal="center" vertical="center" wrapText="1"/>
    </xf>
    <xf numFmtId="164" fontId="6" fillId="0" borderId="16"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0" fontId="6" fillId="0" borderId="0" xfId="0" applyFont="1" applyFill="1" applyAlignment="1">
      <alignment horizontal="left" vertical="center" wrapText="1"/>
    </xf>
    <xf numFmtId="0" fontId="6" fillId="0" borderId="3" xfId="0" applyFont="1" applyFill="1" applyBorder="1" applyAlignment="1">
      <alignment horizontal="center" vertical="center" wrapText="1"/>
    </xf>
    <xf numFmtId="0" fontId="6" fillId="0" borderId="12" xfId="0" applyFont="1" applyFill="1" applyBorder="1" applyAlignment="1">
      <alignment horizontal="justify" vertical="center" wrapText="1"/>
    </xf>
    <xf numFmtId="0" fontId="23" fillId="12" borderId="10"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0"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24" fillId="3" borderId="17" xfId="0" applyFont="1" applyFill="1" applyBorder="1" applyAlignment="1">
      <alignment horizontal="center" vertical="center" wrapText="1"/>
    </xf>
    <xf numFmtId="165" fontId="6" fillId="2" borderId="0"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23" fillId="12" borderId="18" xfId="0" applyFont="1" applyFill="1" applyBorder="1" applyAlignment="1">
      <alignment horizontal="center" vertical="center" wrapText="1"/>
    </xf>
    <xf numFmtId="0" fontId="6" fillId="2" borderId="10" xfId="0" applyFont="1" applyFill="1" applyBorder="1" applyAlignment="1">
      <alignment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24" fillId="3" borderId="21" xfId="0" applyFont="1" applyFill="1" applyBorder="1" applyAlignment="1">
      <alignment vertical="center" wrapText="1"/>
    </xf>
    <xf numFmtId="0" fontId="6" fillId="0" borderId="12" xfId="0" applyFont="1" applyFill="1" applyBorder="1" applyAlignment="1">
      <alignment vertical="center" wrapText="1"/>
    </xf>
    <xf numFmtId="164" fontId="6" fillId="0" borderId="22" xfId="0" applyNumberFormat="1" applyFont="1" applyFill="1" applyBorder="1" applyAlignment="1">
      <alignment horizontal="center" vertical="center" wrapText="1"/>
    </xf>
    <xf numFmtId="164" fontId="6" fillId="11" borderId="22"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0" xfId="0" applyFont="1" applyFill="1" applyAlignment="1">
      <alignment horizontal="left" vertical="center" wrapText="1"/>
    </xf>
    <xf numFmtId="0" fontId="7" fillId="2" borderId="0" xfId="0" applyFont="1" applyFill="1" applyAlignment="1">
      <alignment horizontal="left" vertical="center" wrapText="1"/>
    </xf>
    <xf numFmtId="0" fontId="7" fillId="2" borderId="18" xfId="0" applyFont="1" applyFill="1" applyBorder="1" applyAlignment="1">
      <alignment horizontal="center" vertical="center" wrapText="1"/>
    </xf>
    <xf numFmtId="0" fontId="6" fillId="0" borderId="19" xfId="0" applyFont="1" applyFill="1" applyBorder="1" applyAlignment="1">
      <alignment horizontal="justify" vertical="center" wrapText="1"/>
    </xf>
    <xf numFmtId="9" fontId="6" fillId="0" borderId="19" xfId="2" applyFont="1" applyFill="1" applyBorder="1" applyAlignment="1">
      <alignment horizontal="center" vertical="center" wrapText="1"/>
    </xf>
    <xf numFmtId="164" fontId="6" fillId="0" borderId="19" xfId="0" applyNumberFormat="1" applyFont="1" applyFill="1" applyBorder="1" applyAlignment="1">
      <alignment horizontal="center" vertical="center" wrapText="1"/>
    </xf>
    <xf numFmtId="164" fontId="6" fillId="0" borderId="20" xfId="0" applyNumberFormat="1" applyFont="1" applyFill="1" applyBorder="1" applyAlignment="1">
      <alignment horizontal="center" vertical="center" wrapText="1"/>
    </xf>
    <xf numFmtId="0" fontId="25" fillId="12" borderId="23" xfId="0" applyFont="1" applyFill="1" applyBorder="1" applyAlignment="1">
      <alignment horizontal="center" vertical="center" wrapText="1"/>
    </xf>
    <xf numFmtId="0" fontId="23" fillId="12" borderId="23" xfId="0" applyFont="1" applyFill="1" applyBorder="1" applyAlignment="1">
      <alignment horizontal="center" vertical="center" wrapText="1"/>
    </xf>
    <xf numFmtId="0" fontId="23" fillId="12" borderId="24" xfId="0" applyFont="1" applyFill="1" applyBorder="1" applyAlignment="1">
      <alignment horizontal="center" vertical="center" wrapText="1"/>
    </xf>
    <xf numFmtId="0" fontId="6" fillId="0" borderId="10" xfId="0" applyFont="1" applyFill="1" applyBorder="1" applyAlignment="1">
      <alignment horizontal="justify" vertical="center" wrapText="1"/>
    </xf>
    <xf numFmtId="9" fontId="6" fillId="0" borderId="10" xfId="2" applyFont="1" applyFill="1" applyBorder="1" applyAlignment="1">
      <alignment horizontal="center" vertical="center" wrapText="1"/>
    </xf>
    <xf numFmtId="164" fontId="6" fillId="0" borderId="10" xfId="0" applyNumberFormat="1" applyFont="1" applyFill="1" applyBorder="1" applyAlignment="1">
      <alignment horizontal="center" vertical="center" wrapText="1"/>
    </xf>
    <xf numFmtId="164" fontId="6" fillId="0" borderId="11" xfId="0" applyNumberFormat="1" applyFont="1" applyFill="1" applyBorder="1" applyAlignment="1">
      <alignment horizontal="center" vertical="center" wrapText="1"/>
    </xf>
    <xf numFmtId="0" fontId="6" fillId="0" borderId="10" xfId="0" applyFont="1" applyFill="1" applyBorder="1" applyAlignment="1">
      <alignment vertical="center" wrapText="1"/>
    </xf>
    <xf numFmtId="9" fontId="6" fillId="0" borderId="10" xfId="0" applyNumberFormat="1" applyFont="1" applyFill="1" applyBorder="1" applyAlignment="1">
      <alignment horizontal="center" vertical="center" wrapText="1"/>
    </xf>
    <xf numFmtId="0" fontId="6" fillId="0" borderId="19" xfId="0" applyFont="1" applyFill="1" applyBorder="1" applyAlignment="1">
      <alignment vertical="center" wrapText="1"/>
    </xf>
    <xf numFmtId="9" fontId="6" fillId="0" borderId="19" xfId="0" applyNumberFormat="1" applyFont="1" applyFill="1" applyBorder="1" applyAlignment="1">
      <alignment horizontal="center" vertical="center" wrapText="1"/>
    </xf>
    <xf numFmtId="0" fontId="27" fillId="0" borderId="1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left" vertical="center" wrapText="1"/>
    </xf>
    <xf numFmtId="0" fontId="0" fillId="0" borderId="8" xfId="0" applyFont="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3" borderId="10"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0" xfId="4" applyFont="1" applyFill="1" applyBorder="1" applyAlignment="1" applyProtection="1">
      <alignment vertical="center" wrapText="1"/>
    </xf>
    <xf numFmtId="0" fontId="0" fillId="0" borderId="0" xfId="0" applyFont="1" applyAlignment="1">
      <alignment horizontal="left" vertical="center" wrapText="1"/>
    </xf>
    <xf numFmtId="0" fontId="27" fillId="0" borderId="20" xfId="0" applyFont="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Font="1" applyBorder="1" applyAlignment="1">
      <alignment horizontal="center" vertical="center" wrapText="1"/>
    </xf>
    <xf numFmtId="14" fontId="0" fillId="0" borderId="10" xfId="0" applyNumberFormat="1" applyFill="1" applyBorder="1" applyAlignment="1">
      <alignment horizontal="center" vertical="center" wrapText="1"/>
    </xf>
    <xf numFmtId="0" fontId="0" fillId="0" borderId="10" xfId="0" applyFont="1" applyFill="1" applyBorder="1" applyAlignment="1">
      <alignment horizontal="center" vertical="center" wrapText="1"/>
    </xf>
    <xf numFmtId="0" fontId="29" fillId="3" borderId="12" xfId="0" applyFont="1" applyFill="1" applyBorder="1" applyAlignment="1">
      <alignment horizontal="left" vertical="center" wrapText="1"/>
    </xf>
    <xf numFmtId="0" fontId="29" fillId="3" borderId="12" xfId="0" applyFont="1" applyFill="1" applyBorder="1" applyAlignment="1">
      <alignment horizontal="center" vertical="center" wrapText="1"/>
    </xf>
    <xf numFmtId="0" fontId="0" fillId="0" borderId="15" xfId="0" applyFont="1" applyBorder="1" applyAlignment="1">
      <alignment horizontal="left"/>
    </xf>
    <xf numFmtId="0" fontId="27" fillId="0" borderId="62" xfId="0" applyFont="1" applyBorder="1" applyAlignment="1">
      <alignment horizontal="left" vertical="center" wrapText="1"/>
    </xf>
    <xf numFmtId="0" fontId="27" fillId="0" borderId="63" xfId="0" applyFont="1" applyBorder="1" applyAlignment="1">
      <alignment horizontal="left" vertical="center" wrapText="1"/>
    </xf>
    <xf numFmtId="0" fontId="27" fillId="0" borderId="64" xfId="0" applyFont="1" applyBorder="1" applyAlignment="1">
      <alignment horizontal="left" vertical="center" wrapText="1"/>
    </xf>
    <xf numFmtId="0" fontId="27" fillId="0" borderId="31" xfId="0" applyFont="1" applyBorder="1" applyAlignment="1">
      <alignment horizontal="left" vertical="center" wrapText="1"/>
    </xf>
    <xf numFmtId="0" fontId="29" fillId="0" borderId="30" xfId="0" applyFont="1" applyFill="1" applyBorder="1" applyAlignment="1">
      <alignment horizontal="left" vertical="center" wrapText="1"/>
    </xf>
    <xf numFmtId="0" fontId="27" fillId="0" borderId="33" xfId="0" applyFont="1" applyBorder="1" applyAlignment="1">
      <alignment horizontal="left" vertical="center" wrapText="1"/>
    </xf>
    <xf numFmtId="0" fontId="0" fillId="0" borderId="0" xfId="4" applyFont="1" applyFill="1" applyBorder="1" applyAlignment="1" applyProtection="1">
      <alignment horizontal="center" vertical="center" wrapText="1"/>
    </xf>
    <xf numFmtId="0" fontId="27" fillId="2" borderId="3" xfId="4" applyFont="1" applyFill="1" applyBorder="1" applyAlignment="1" applyProtection="1">
      <alignment horizontal="center" vertical="center" wrapText="1"/>
    </xf>
    <xf numFmtId="0" fontId="27" fillId="0" borderId="1" xfId="0" applyFont="1" applyBorder="1" applyAlignment="1">
      <alignment horizontal="center" vertical="center" wrapText="1"/>
    </xf>
    <xf numFmtId="0" fontId="0" fillId="0" borderId="1" xfId="4" applyFont="1" applyFill="1" applyBorder="1" applyAlignment="1" applyProtection="1">
      <alignment horizontal="left" vertical="center" wrapText="1"/>
    </xf>
    <xf numFmtId="0" fontId="0" fillId="2" borderId="10" xfId="4" applyFont="1" applyFill="1" applyBorder="1" applyAlignment="1" applyProtection="1">
      <alignment horizontal="center" vertical="center" wrapText="1"/>
    </xf>
    <xf numFmtId="0" fontId="0" fillId="0" borderId="0" xfId="4" applyFont="1" applyFill="1" applyBorder="1" applyAlignment="1" applyProtection="1">
      <alignment horizontal="left" vertical="center" wrapText="1"/>
    </xf>
    <xf numFmtId="0" fontId="0" fillId="3" borderId="3" xfId="0" applyFont="1" applyFill="1" applyBorder="1" applyAlignment="1">
      <alignment horizontal="center" vertical="center" wrapText="1"/>
    </xf>
    <xf numFmtId="0" fontId="29" fillId="0" borderId="10" xfId="0" applyFont="1" applyFill="1" applyBorder="1" applyAlignment="1">
      <alignment horizontal="left" vertical="center" wrapText="1"/>
    </xf>
    <xf numFmtId="0" fontId="29" fillId="0" borderId="3" xfId="0" applyFont="1" applyFill="1" applyBorder="1" applyAlignment="1">
      <alignment horizontal="center" vertical="center" wrapText="1"/>
    </xf>
    <xf numFmtId="0" fontId="29" fillId="0" borderId="3" xfId="0" applyFont="1" applyFill="1" applyBorder="1" applyAlignment="1">
      <alignment horizontal="left" vertical="center" wrapText="1"/>
    </xf>
    <xf numFmtId="167" fontId="29" fillId="0" borderId="3" xfId="0" applyNumberFormat="1" applyFont="1" applyFill="1" applyBorder="1" applyAlignment="1">
      <alignment horizontal="center" vertical="center" wrapText="1"/>
    </xf>
    <xf numFmtId="0" fontId="29" fillId="0" borderId="10" xfId="0" applyFont="1" applyFill="1" applyBorder="1" applyAlignment="1">
      <alignment horizontal="center" vertical="center" wrapText="1"/>
    </xf>
    <xf numFmtId="0" fontId="0"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3"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2" xfId="0" applyFont="1" applyFill="1" applyBorder="1" applyAlignment="1">
      <alignment horizontal="center" vertical="center" wrapText="1"/>
    </xf>
    <xf numFmtId="0" fontId="29" fillId="0" borderId="67" xfId="0" applyFont="1" applyFill="1" applyBorder="1" applyAlignment="1">
      <alignment horizontal="left" vertical="center" wrapText="1"/>
    </xf>
    <xf numFmtId="167" fontId="29" fillId="0" borderId="67" xfId="0" applyNumberFormat="1" applyFont="1" applyFill="1" applyBorder="1" applyAlignment="1">
      <alignment horizontal="center" vertical="center" wrapText="1"/>
    </xf>
    <xf numFmtId="0" fontId="29" fillId="0" borderId="67" xfId="0" applyFont="1" applyFill="1" applyBorder="1" applyAlignment="1">
      <alignment horizontal="center" vertical="center" wrapText="1"/>
    </xf>
    <xf numFmtId="0" fontId="0" fillId="3" borderId="2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29" fillId="3" borderId="3" xfId="0" applyFont="1" applyFill="1" applyBorder="1" applyAlignment="1">
      <alignment horizontal="center" vertical="center" wrapText="1"/>
    </xf>
    <xf numFmtId="0" fontId="29" fillId="3" borderId="37" xfId="0" applyFont="1" applyFill="1" applyBorder="1" applyAlignment="1">
      <alignment horizontal="center" vertical="center" wrapText="1"/>
    </xf>
    <xf numFmtId="0" fontId="0" fillId="0" borderId="12" xfId="0" applyFont="1" applyFill="1" applyBorder="1" applyAlignment="1">
      <alignment horizontal="left" vertical="center" wrapText="1"/>
    </xf>
    <xf numFmtId="0" fontId="0" fillId="0" borderId="12" xfId="0" applyFont="1" applyFill="1" applyBorder="1" applyAlignment="1">
      <alignment horizontal="center" vertical="center" wrapText="1"/>
    </xf>
    <xf numFmtId="0" fontId="0" fillId="0" borderId="10" xfId="0" applyFont="1" applyBorder="1" applyAlignment="1">
      <alignment horizontal="center" vertical="center" wrapText="1"/>
    </xf>
    <xf numFmtId="0" fontId="29" fillId="0" borderId="7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32" fillId="0" borderId="0" xfId="0" applyFont="1" applyAlignment="1">
      <alignment horizontal="center" vertical="center" wrapText="1"/>
    </xf>
    <xf numFmtId="0" fontId="29" fillId="0" borderId="75" xfId="0" applyFont="1" applyFill="1" applyBorder="1" applyAlignment="1">
      <alignment horizontal="center" vertical="center" wrapText="1"/>
    </xf>
    <xf numFmtId="0" fontId="27" fillId="0" borderId="34" xfId="0" applyFont="1" applyBorder="1" applyAlignment="1">
      <alignment horizontal="center" vertical="center" wrapText="1"/>
    </xf>
    <xf numFmtId="0" fontId="0" fillId="0" borderId="72" xfId="0" applyFont="1" applyFill="1" applyBorder="1" applyAlignment="1">
      <alignment horizontal="center" vertical="center" wrapText="1"/>
    </xf>
    <xf numFmtId="0" fontId="0" fillId="0" borderId="5" xfId="0" applyFont="1" applyFill="1" applyBorder="1" applyAlignment="1">
      <alignment horizontal="center" vertical="center" wrapText="1"/>
    </xf>
    <xf numFmtId="9" fontId="29" fillId="3" borderId="5" xfId="0" applyNumberFormat="1" applyFont="1" applyFill="1" applyBorder="1" applyAlignment="1">
      <alignment horizontal="center" vertical="center" wrapText="1"/>
    </xf>
    <xf numFmtId="0" fontId="0" fillId="0" borderId="72" xfId="0" applyFont="1" applyBorder="1" applyAlignment="1">
      <alignment horizontal="center" vertical="center" wrapText="1"/>
    </xf>
    <xf numFmtId="0" fontId="0" fillId="3" borderId="10" xfId="0" applyNumberForma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32"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3" borderId="65" xfId="0" applyFont="1" applyFill="1" applyBorder="1" applyAlignment="1">
      <alignment horizontal="center" vertical="center" wrapText="1"/>
    </xf>
    <xf numFmtId="0" fontId="27" fillId="0" borderId="19" xfId="0" applyFont="1" applyBorder="1" applyAlignment="1">
      <alignment horizontal="center" vertical="center" wrapText="1"/>
    </xf>
    <xf numFmtId="0" fontId="0" fillId="0" borderId="10" xfId="0" applyFont="1" applyBorder="1" applyAlignment="1">
      <alignment horizontal="left" vertical="center" wrapText="1"/>
    </xf>
    <xf numFmtId="0" fontId="27" fillId="0" borderId="23" xfId="0" applyFont="1" applyBorder="1" applyAlignment="1">
      <alignment horizontal="center" vertical="center" wrapText="1"/>
    </xf>
    <xf numFmtId="0" fontId="29" fillId="0" borderId="66" xfId="0" applyFont="1" applyFill="1" applyBorder="1" applyAlignment="1">
      <alignment horizontal="left" vertical="center" wrapText="1"/>
    </xf>
    <xf numFmtId="0" fontId="34" fillId="0" borderId="76" xfId="0" applyFont="1" applyBorder="1" applyAlignment="1">
      <alignment horizontal="center" vertical="center" wrapText="1" readingOrder="1"/>
    </xf>
    <xf numFmtId="0" fontId="35" fillId="0" borderId="79" xfId="0" applyFont="1" applyBorder="1" applyAlignment="1">
      <alignment horizontal="center" vertical="center" wrapText="1" readingOrder="1"/>
    </xf>
    <xf numFmtId="0" fontId="34" fillId="0" borderId="80" xfId="0" applyFont="1" applyBorder="1" applyAlignment="1">
      <alignment horizontal="center" vertical="center" wrapText="1" readingOrder="1"/>
    </xf>
    <xf numFmtId="0" fontId="27" fillId="0" borderId="19" xfId="0" applyFont="1" applyBorder="1" applyAlignment="1">
      <alignment horizontal="center" vertical="center" wrapText="1"/>
    </xf>
    <xf numFmtId="0" fontId="27" fillId="0" borderId="23" xfId="0" applyFont="1" applyBorder="1" applyAlignment="1">
      <alignment horizontal="center" vertical="center" wrapText="1"/>
    </xf>
    <xf numFmtId="0" fontId="29" fillId="0" borderId="66" xfId="0" applyFont="1" applyFill="1" applyBorder="1" applyAlignment="1">
      <alignment horizontal="left" vertical="center" wrapText="1"/>
    </xf>
    <xf numFmtId="0" fontId="0" fillId="0" borderId="10" xfId="0" applyFont="1" applyBorder="1" applyAlignment="1">
      <alignment horizontal="left" vertical="center" wrapText="1"/>
    </xf>
    <xf numFmtId="0" fontId="27" fillId="2" borderId="3" xfId="4" applyFont="1" applyFill="1" applyBorder="1" applyAlignment="1" applyProtection="1">
      <alignment horizontal="center" vertical="center" wrapText="1"/>
    </xf>
    <xf numFmtId="0" fontId="0" fillId="3" borderId="32"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3" borderId="65" xfId="0" applyFont="1" applyFill="1" applyBorder="1" applyAlignment="1">
      <alignment horizontal="center" vertical="center" wrapText="1"/>
    </xf>
    <xf numFmtId="0" fontId="27" fillId="0" borderId="68" xfId="0" applyFont="1" applyBorder="1" applyAlignment="1">
      <alignment horizontal="center" vertical="center" wrapText="1"/>
    </xf>
    <xf numFmtId="0" fontId="29" fillId="0" borderId="2" xfId="0" applyFont="1" applyFill="1" applyBorder="1" applyAlignment="1">
      <alignment horizontal="center" vertical="center" wrapText="1"/>
    </xf>
    <xf numFmtId="0" fontId="29" fillId="0" borderId="81" xfId="0" applyFont="1" applyFill="1" applyBorder="1" applyAlignment="1">
      <alignment horizontal="center" vertical="center" wrapText="1"/>
    </xf>
    <xf numFmtId="0" fontId="27" fillId="0" borderId="24" xfId="0" applyFont="1" applyBorder="1" applyAlignment="1">
      <alignment horizontal="center" vertical="center" wrapText="1"/>
    </xf>
    <xf numFmtId="0" fontId="29" fillId="0" borderId="1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2" xfId="0" applyFont="1" applyFill="1" applyBorder="1" applyAlignment="1">
      <alignment horizontal="center" vertical="center" wrapText="1"/>
    </xf>
    <xf numFmtId="9" fontId="29" fillId="3" borderId="2" xfId="0" applyNumberFormat="1" applyFont="1" applyFill="1" applyBorder="1" applyAlignment="1">
      <alignment horizontal="center" vertical="center" wrapText="1"/>
    </xf>
    <xf numFmtId="0" fontId="0" fillId="0" borderId="11" xfId="0" applyFont="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3" borderId="66" xfId="0" applyFont="1" applyFill="1" applyBorder="1" applyAlignment="1">
      <alignment horizontal="left" vertical="center" wrapText="1"/>
    </xf>
    <xf numFmtId="0" fontId="0" fillId="0" borderId="67" xfId="0" applyFont="1" applyFill="1" applyBorder="1" applyAlignment="1">
      <alignment horizontal="center" vertical="center" wrapText="1"/>
    </xf>
    <xf numFmtId="0" fontId="0" fillId="0" borderId="67" xfId="0" applyFont="1" applyFill="1" applyBorder="1" applyAlignment="1">
      <alignment horizontal="left" vertical="center" wrapText="1"/>
    </xf>
    <xf numFmtId="0" fontId="0" fillId="0" borderId="81"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73" xfId="0" applyFont="1" applyFill="1" applyBorder="1" applyAlignment="1">
      <alignment horizontal="left" vertical="center" wrapText="1"/>
    </xf>
    <xf numFmtId="0" fontId="32" fillId="17" borderId="3" xfId="0" applyFont="1" applyFill="1" applyBorder="1" applyAlignment="1">
      <alignment horizontal="center" vertical="center" wrapText="1"/>
    </xf>
    <xf numFmtId="0" fontId="32" fillId="17" borderId="12"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7" fillId="0" borderId="3" xfId="0" applyFont="1" applyBorder="1" applyAlignment="1">
      <alignment horizontal="center" vertical="center" wrapText="1"/>
    </xf>
    <xf numFmtId="0" fontId="0" fillId="0" borderId="3" xfId="0" applyFont="1" applyBorder="1" applyAlignment="1">
      <alignment horizontal="center" vertical="center" wrapText="1"/>
    </xf>
    <xf numFmtId="0" fontId="37" fillId="0" borderId="3" xfId="0" applyFont="1" applyBorder="1" applyAlignment="1">
      <alignment horizontal="center" vertical="center" wrapText="1"/>
    </xf>
    <xf numFmtId="0" fontId="0" fillId="16" borderId="3" xfId="0" applyFont="1" applyFill="1" applyBorder="1" applyAlignment="1">
      <alignment horizontal="center" vertical="center" wrapText="1"/>
    </xf>
    <xf numFmtId="0" fontId="0" fillId="16" borderId="0" xfId="0" applyFont="1" applyFill="1" applyAlignment="1">
      <alignment horizontal="center" vertical="center" wrapText="1"/>
    </xf>
    <xf numFmtId="0" fontId="6" fillId="0" borderId="32" xfId="0" applyFont="1" applyFill="1" applyBorder="1" applyAlignment="1">
      <alignment horizontal="justify" vertical="center" wrapText="1"/>
    </xf>
    <xf numFmtId="0" fontId="6" fillId="0" borderId="12" xfId="0" applyFont="1" applyFill="1" applyBorder="1" applyAlignment="1">
      <alignment horizontal="justify" vertical="center"/>
    </xf>
    <xf numFmtId="0" fontId="6" fillId="0" borderId="12" xfId="0" applyFont="1" applyFill="1" applyBorder="1" applyAlignment="1">
      <alignment horizontal="justify" vertical="center" wrapText="1"/>
    </xf>
    <xf numFmtId="0" fontId="7" fillId="14" borderId="33" xfId="0" applyFont="1" applyFill="1" applyBorder="1" applyAlignment="1">
      <alignment horizontal="justify" vertical="center" wrapText="1"/>
    </xf>
    <xf numFmtId="0" fontId="7" fillId="14" borderId="19" xfId="0" applyFont="1" applyFill="1" applyBorder="1" applyAlignment="1">
      <alignment horizontal="justify" vertical="center" wrapText="1"/>
    </xf>
    <xf numFmtId="0" fontId="7" fillId="14" borderId="20" xfId="0" applyFont="1" applyFill="1" applyBorder="1" applyAlignment="1">
      <alignment horizontal="justify" vertical="center" wrapText="1"/>
    </xf>
    <xf numFmtId="0" fontId="6" fillId="0" borderId="29" xfId="0" applyFont="1" applyFill="1" applyBorder="1" applyAlignment="1">
      <alignment horizontal="justify" vertical="center" wrapText="1"/>
    </xf>
    <xf numFmtId="0" fontId="6" fillId="0" borderId="10" xfId="0" applyFont="1" applyFill="1" applyBorder="1" applyAlignment="1">
      <alignment horizontal="justify" vertical="center"/>
    </xf>
    <xf numFmtId="0" fontId="6" fillId="0" borderId="10" xfId="0" applyFont="1" applyFill="1" applyBorder="1" applyAlignment="1">
      <alignment horizontal="justify" vertical="center" wrapText="1"/>
    </xf>
    <xf numFmtId="0" fontId="6" fillId="0" borderId="30" xfId="0" applyFont="1" applyFill="1" applyBorder="1" applyAlignment="1">
      <alignment horizontal="justify" vertical="center" wrapText="1"/>
    </xf>
    <xf numFmtId="0" fontId="6" fillId="0" borderId="3" xfId="0" applyFont="1" applyFill="1" applyBorder="1" applyAlignment="1">
      <alignment horizontal="justify" vertical="center"/>
    </xf>
    <xf numFmtId="0" fontId="6" fillId="0" borderId="3" xfId="0" applyFont="1" applyFill="1" applyBorder="1" applyAlignment="1">
      <alignment horizontal="justify" vertical="center" wrapText="1"/>
    </xf>
    <xf numFmtId="0" fontId="6" fillId="0" borderId="17" xfId="0" applyFont="1" applyFill="1" applyBorder="1" applyAlignment="1">
      <alignment horizontal="justify" vertical="center" wrapText="1"/>
    </xf>
    <xf numFmtId="0" fontId="6" fillId="0" borderId="27" xfId="0" applyFont="1" applyFill="1" applyBorder="1" applyAlignment="1">
      <alignment horizontal="justify" vertical="center" wrapText="1"/>
    </xf>
    <xf numFmtId="0" fontId="6" fillId="0" borderId="28" xfId="0" applyFont="1" applyFill="1" applyBorder="1" applyAlignment="1">
      <alignment horizontal="justify" vertical="center" wrapText="1"/>
    </xf>
    <xf numFmtId="0" fontId="6" fillId="0" borderId="34" xfId="0" applyFont="1" applyFill="1" applyBorder="1" applyAlignment="1">
      <alignment horizontal="justify" vertical="center" wrapText="1"/>
    </xf>
    <xf numFmtId="0" fontId="23" fillId="13" borderId="17" xfId="0" applyFont="1" applyFill="1" applyBorder="1" applyAlignment="1">
      <alignment horizontal="left" vertical="center" wrapText="1"/>
    </xf>
    <xf numFmtId="0" fontId="25" fillId="13" borderId="21" xfId="0" applyFont="1" applyFill="1" applyBorder="1" applyAlignment="1">
      <alignment wrapText="1"/>
    </xf>
    <xf numFmtId="0" fontId="24" fillId="3" borderId="17"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21" xfId="0" applyFont="1" applyFill="1" applyBorder="1" applyAlignment="1">
      <alignment horizontal="center" vertical="center" wrapText="1"/>
    </xf>
    <xf numFmtId="0" fontId="23" fillId="12" borderId="31" xfId="0" applyFont="1" applyFill="1" applyBorder="1" applyAlignment="1">
      <alignment horizontal="center" vertical="center" wrapText="1"/>
    </xf>
    <xf numFmtId="0" fontId="25" fillId="12" borderId="23" xfId="0" applyFont="1" applyFill="1" applyBorder="1" applyAlignment="1">
      <alignment horizontal="center" wrapText="1"/>
    </xf>
    <xf numFmtId="0" fontId="23" fillId="12" borderId="23" xfId="0" applyFont="1" applyFill="1" applyBorder="1" applyAlignment="1">
      <alignment horizontal="center" vertical="center" wrapText="1"/>
    </xf>
    <xf numFmtId="0" fontId="7" fillId="2" borderId="17"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25" fillId="13" borderId="17" xfId="0" applyFont="1" applyFill="1" applyBorder="1" applyAlignment="1">
      <alignment horizontal="left" vertical="center" wrapText="1"/>
    </xf>
    <xf numFmtId="0" fontId="25" fillId="13" borderId="27" xfId="0" applyFont="1" applyFill="1" applyBorder="1" applyAlignment="1">
      <alignment horizontal="left" vertical="center" wrapText="1"/>
    </xf>
    <xf numFmtId="0" fontId="25" fillId="13" borderId="2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0" xfId="0" applyFont="1" applyFill="1" applyBorder="1" applyAlignment="1">
      <alignment horizontal="left" vertical="center" wrapText="1"/>
    </xf>
    <xf numFmtId="165" fontId="6" fillId="2" borderId="0" xfId="0" applyNumberFormat="1" applyFont="1" applyFill="1" applyBorder="1" applyAlignment="1">
      <alignment horizontal="center" vertical="center" wrapText="1"/>
    </xf>
    <xf numFmtId="0" fontId="6" fillId="0" borderId="33" xfId="0" applyFont="1" applyFill="1" applyBorder="1" applyAlignment="1">
      <alignment horizontal="justify" vertical="center" wrapText="1"/>
    </xf>
    <xf numFmtId="0" fontId="6" fillId="0" borderId="19" xfId="0" applyFont="1" applyFill="1" applyBorder="1" applyAlignment="1">
      <alignment horizontal="justify" vertical="center"/>
    </xf>
    <xf numFmtId="0" fontId="6" fillId="0" borderId="19" xfId="0" applyFont="1" applyFill="1" applyBorder="1" applyAlignment="1">
      <alignment horizontal="justify" vertical="center" wrapText="1"/>
    </xf>
    <xf numFmtId="165" fontId="5" fillId="2" borderId="0" xfId="0" applyNumberFormat="1" applyFont="1" applyFill="1" applyBorder="1" applyAlignment="1">
      <alignment horizontal="center" vertical="center" wrapText="1"/>
    </xf>
    <xf numFmtId="0" fontId="23" fillId="12" borderId="29" xfId="0" applyFont="1" applyFill="1" applyBorder="1" applyAlignment="1">
      <alignment horizontal="center" vertical="center" wrapText="1"/>
    </xf>
    <xf numFmtId="0" fontId="25" fillId="12" borderId="10" xfId="0" applyFont="1" applyFill="1" applyBorder="1" applyAlignment="1">
      <alignment horizontal="center" wrapText="1"/>
    </xf>
    <xf numFmtId="0" fontId="23" fillId="12" borderId="10" xfId="0" applyFont="1" applyFill="1" applyBorder="1" applyAlignment="1">
      <alignment horizontal="center" vertical="center" wrapText="1"/>
    </xf>
    <xf numFmtId="0" fontId="0" fillId="0" borderId="10" xfId="0" applyFont="1" applyFill="1" applyBorder="1" applyAlignment="1">
      <alignment horizontal="justify" vertical="center"/>
    </xf>
    <xf numFmtId="0" fontId="23" fillId="12" borderId="23" xfId="0" applyFont="1" applyFill="1" applyBorder="1" applyAlignment="1">
      <alignment horizontal="center" wrapText="1"/>
    </xf>
    <xf numFmtId="0" fontId="6" fillId="0" borderId="30"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32"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0" fillId="0" borderId="12" xfId="0" applyFont="1" applyFill="1" applyBorder="1" applyAlignment="1">
      <alignment horizontal="justify" vertical="center"/>
    </xf>
    <xf numFmtId="0" fontId="0" fillId="0" borderId="19" xfId="0" applyFont="1" applyFill="1" applyBorder="1" applyAlignment="1">
      <alignment horizontal="justify" vertical="center"/>
    </xf>
    <xf numFmtId="0" fontId="0" fillId="0" borderId="3" xfId="0" applyFont="1" applyFill="1" applyBorder="1" applyAlignment="1">
      <alignment horizontal="justify" vertical="center"/>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25" fillId="12" borderId="31" xfId="0" applyFont="1" applyFill="1" applyBorder="1" applyAlignment="1">
      <alignment horizontal="center" vertical="center" wrapText="1"/>
    </xf>
    <xf numFmtId="0" fontId="25" fillId="12" borderId="23" xfId="0" applyFont="1" applyFill="1" applyBorder="1" applyAlignment="1">
      <alignment horizontal="center" vertical="center" wrapText="1"/>
    </xf>
    <xf numFmtId="0" fontId="6" fillId="0" borderId="21" xfId="0" applyFont="1" applyBorder="1" applyAlignment="1">
      <alignment wrapText="1"/>
    </xf>
    <xf numFmtId="0" fontId="23" fillId="13" borderId="56" xfId="0" applyFont="1" applyFill="1" applyBorder="1" applyAlignment="1">
      <alignment horizontal="left" vertical="center" wrapText="1"/>
    </xf>
    <xf numFmtId="0" fontId="25" fillId="13" borderId="57" xfId="0" applyFont="1" applyFill="1" applyBorder="1" applyAlignment="1">
      <alignment wrapText="1"/>
    </xf>
    <xf numFmtId="0" fontId="25" fillId="13" borderId="58" xfId="0" applyFont="1" applyFill="1" applyBorder="1" applyAlignment="1">
      <alignment wrapText="1"/>
    </xf>
    <xf numFmtId="0" fontId="6" fillId="2" borderId="17" xfId="0" applyFont="1" applyFill="1" applyBorder="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23" fillId="13" borderId="59" xfId="0" applyFont="1" applyFill="1" applyBorder="1" applyAlignment="1">
      <alignment horizontal="left" vertical="center" wrapText="1"/>
    </xf>
    <xf numFmtId="0" fontId="25" fillId="13" borderId="60" xfId="0" applyFont="1" applyFill="1" applyBorder="1" applyAlignment="1">
      <alignment wrapText="1"/>
    </xf>
    <xf numFmtId="0" fontId="26" fillId="13" borderId="9" xfId="0" applyFont="1" applyFill="1" applyBorder="1" applyAlignment="1">
      <alignment horizontal="center" vertical="center" wrapText="1"/>
    </xf>
    <xf numFmtId="0" fontId="26" fillId="13" borderId="8" xfId="0" applyFont="1" applyFill="1" applyBorder="1" applyAlignment="1">
      <alignment horizontal="center" vertical="center" wrapText="1"/>
    </xf>
    <xf numFmtId="0" fontId="26" fillId="13" borderId="25"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6" fillId="13" borderId="0"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13" borderId="7" xfId="0" applyFont="1" applyFill="1" applyBorder="1" applyAlignment="1">
      <alignment horizontal="center" vertical="center" wrapText="1"/>
    </xf>
    <xf numFmtId="0" fontId="26" fillId="13" borderId="6" xfId="0" applyFont="1" applyFill="1" applyBorder="1" applyAlignment="1">
      <alignment horizontal="center" vertical="center" wrapText="1"/>
    </xf>
    <xf numFmtId="0" fontId="26" fillId="13" borderId="2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23" fillId="13" borderId="50" xfId="0" applyFont="1" applyFill="1" applyBorder="1" applyAlignment="1">
      <alignment horizontal="left" vertical="center" wrapText="1"/>
    </xf>
    <xf numFmtId="0" fontId="25" fillId="13" borderId="51" xfId="0" applyFont="1" applyFill="1" applyBorder="1" applyAlignment="1">
      <alignment wrapText="1"/>
    </xf>
    <xf numFmtId="0" fontId="25" fillId="13" borderId="52" xfId="0" applyFont="1" applyFill="1" applyBorder="1" applyAlignment="1">
      <alignment wrapText="1"/>
    </xf>
    <xf numFmtId="0" fontId="23" fillId="13" borderId="53" xfId="0" applyFont="1" applyFill="1" applyBorder="1" applyAlignment="1">
      <alignment horizontal="left" vertical="center" wrapText="1"/>
    </xf>
    <xf numFmtId="0" fontId="25" fillId="13" borderId="54" xfId="0" applyFont="1" applyFill="1" applyBorder="1" applyAlignment="1">
      <alignment wrapText="1"/>
    </xf>
    <xf numFmtId="0" fontId="25" fillId="13" borderId="55" xfId="0" applyFont="1" applyFill="1" applyBorder="1" applyAlignment="1">
      <alignment wrapText="1"/>
    </xf>
    <xf numFmtId="0" fontId="27" fillId="0" borderId="19" xfId="0" applyFont="1" applyBorder="1" applyAlignment="1">
      <alignment horizontal="center" vertical="center" wrapText="1"/>
    </xf>
    <xf numFmtId="0" fontId="27" fillId="0" borderId="23" xfId="0" applyFont="1" applyBorder="1" applyAlignment="1">
      <alignment horizontal="center" vertical="center" wrapText="1"/>
    </xf>
    <xf numFmtId="0" fontId="28" fillId="16" borderId="7" xfId="0" applyFont="1" applyFill="1" applyBorder="1" applyAlignment="1">
      <alignment horizontal="center" vertical="center" wrapText="1"/>
    </xf>
    <xf numFmtId="0" fontId="28" fillId="16" borderId="6" xfId="0" applyFont="1" applyFill="1" applyBorder="1" applyAlignment="1">
      <alignment horizontal="center" vertical="center" wrapText="1"/>
    </xf>
    <xf numFmtId="0" fontId="28" fillId="16" borderId="26" xfId="0" applyFont="1" applyFill="1" applyBorder="1" applyAlignment="1">
      <alignment horizontal="center"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0" fillId="3" borderId="30" xfId="0" applyFont="1" applyFill="1" applyBorder="1" applyAlignment="1">
      <alignment horizontal="left" vertical="center" wrapText="1"/>
    </xf>
    <xf numFmtId="0" fontId="28" fillId="16" borderId="9" xfId="0" applyFont="1" applyFill="1" applyBorder="1" applyAlignment="1">
      <alignment horizontal="center" vertical="center" wrapText="1"/>
    </xf>
    <xf numFmtId="0" fontId="28" fillId="16" borderId="8" xfId="0" applyFont="1" applyFill="1" applyBorder="1" applyAlignment="1">
      <alignment horizontal="center" vertical="center" wrapText="1"/>
    </xf>
    <xf numFmtId="0" fontId="28" fillId="16" borderId="25" xfId="0" applyFont="1" applyFill="1" applyBorder="1" applyAlignment="1">
      <alignment horizontal="center" vertical="center" wrapText="1"/>
    </xf>
    <xf numFmtId="0" fontId="31" fillId="16" borderId="17" xfId="0" applyFont="1" applyFill="1" applyBorder="1" applyAlignment="1">
      <alignment horizontal="center" vertical="center" wrapText="1"/>
    </xf>
    <xf numFmtId="0" fontId="31" fillId="16" borderId="27" xfId="0" applyFont="1" applyFill="1" applyBorder="1" applyAlignment="1">
      <alignment horizontal="center" vertical="center" wrapText="1"/>
    </xf>
    <xf numFmtId="0" fontId="31" fillId="16" borderId="21" xfId="0" applyFont="1" applyFill="1" applyBorder="1" applyAlignment="1">
      <alignment horizontal="center" vertical="center" wrapText="1"/>
    </xf>
    <xf numFmtId="0" fontId="0" fillId="0" borderId="61"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3" borderId="39" xfId="0" applyFont="1" applyFill="1" applyBorder="1" applyAlignment="1">
      <alignment horizontal="left" vertical="center" wrapText="1"/>
    </xf>
    <xf numFmtId="0" fontId="0" fillId="3" borderId="40" xfId="0" applyFont="1" applyFill="1" applyBorder="1" applyAlignment="1">
      <alignment horizontal="left" vertical="center" wrapText="1"/>
    </xf>
    <xf numFmtId="0" fontId="0" fillId="3" borderId="70" xfId="0" applyFont="1" applyFill="1" applyBorder="1" applyAlignment="1">
      <alignment horizontal="left" vertical="center" wrapText="1"/>
    </xf>
    <xf numFmtId="1" fontId="0" fillId="3" borderId="46" xfId="0" applyNumberFormat="1" applyFont="1" applyFill="1" applyBorder="1" applyAlignment="1">
      <alignment horizontal="center" vertical="center" wrapText="1"/>
    </xf>
    <xf numFmtId="1" fontId="0" fillId="3" borderId="14" xfId="0" applyNumberFormat="1" applyFont="1" applyFill="1" applyBorder="1" applyAlignment="1">
      <alignment horizontal="center" vertical="center" wrapText="1"/>
    </xf>
    <xf numFmtId="0" fontId="0" fillId="0" borderId="46"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0" fillId="3" borderId="32"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71"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3" borderId="65" xfId="0" applyFont="1" applyFill="1" applyBorder="1" applyAlignment="1">
      <alignment horizontal="center" vertical="center" wrapText="1"/>
    </xf>
    <xf numFmtId="0" fontId="0" fillId="3" borderId="71" xfId="0" applyFont="1" applyFill="1" applyBorder="1" applyAlignment="1">
      <alignment horizontal="center" vertical="center" wrapText="1"/>
    </xf>
    <xf numFmtId="0" fontId="0" fillId="3" borderId="66" xfId="0" applyFont="1" applyFill="1" applyBorder="1" applyAlignment="1">
      <alignment horizontal="center" vertical="center" wrapText="1"/>
    </xf>
    <xf numFmtId="0" fontId="27" fillId="2" borderId="29" xfId="4" applyFont="1" applyFill="1" applyBorder="1" applyAlignment="1" applyProtection="1">
      <alignment horizontal="left" vertical="center" wrapText="1"/>
    </xf>
    <xf numFmtId="0" fontId="27" fillId="2" borderId="30" xfId="4" applyFont="1" applyFill="1" applyBorder="1" applyAlignment="1" applyProtection="1">
      <alignment horizontal="left" vertical="center" wrapText="1"/>
    </xf>
    <xf numFmtId="0" fontId="27" fillId="0" borderId="31" xfId="0" applyFont="1" applyBorder="1" applyAlignment="1">
      <alignment horizontal="center" vertical="center" wrapText="1"/>
    </xf>
    <xf numFmtId="0" fontId="27" fillId="0" borderId="71" xfId="0" applyFont="1" applyBorder="1" applyAlignment="1">
      <alignment horizontal="center" vertical="center" wrapText="1"/>
    </xf>
    <xf numFmtId="0" fontId="27" fillId="0" borderId="74" xfId="0" applyFont="1" applyBorder="1" applyAlignment="1">
      <alignment horizontal="center" vertical="center" wrapText="1"/>
    </xf>
    <xf numFmtId="0" fontId="28" fillId="16" borderId="17" xfId="0" applyFont="1" applyFill="1" applyBorder="1" applyAlignment="1">
      <alignment horizontal="center" vertical="center" wrapText="1"/>
    </xf>
    <xf numFmtId="0" fontId="28" fillId="16" borderId="27" xfId="0" applyFont="1" applyFill="1" applyBorder="1" applyAlignment="1">
      <alignment horizontal="center" vertical="center" wrapText="1"/>
    </xf>
    <xf numFmtId="0" fontId="28" fillId="16" borderId="21" xfId="0" applyFont="1" applyFill="1" applyBorder="1" applyAlignment="1">
      <alignment horizontal="center" vertical="center" wrapText="1"/>
    </xf>
    <xf numFmtId="0" fontId="27" fillId="0" borderId="68" xfId="0" applyFont="1" applyBorder="1" applyAlignment="1">
      <alignment horizontal="center" vertical="center" wrapText="1"/>
    </xf>
    <xf numFmtId="0" fontId="27" fillId="0" borderId="69" xfId="0" applyFont="1" applyBorder="1" applyAlignment="1">
      <alignment horizontal="center" vertical="center" wrapText="1"/>
    </xf>
    <xf numFmtId="0" fontId="27" fillId="2" borderId="10" xfId="4" applyFont="1" applyFill="1" applyBorder="1" applyAlignment="1" applyProtection="1">
      <alignment horizontal="center" vertical="center" wrapText="1"/>
    </xf>
    <xf numFmtId="0" fontId="0" fillId="2" borderId="3" xfId="4" applyFont="1" applyFill="1" applyBorder="1" applyAlignment="1" applyProtection="1">
      <alignment horizontal="center" vertical="center" wrapText="1"/>
    </xf>
    <xf numFmtId="0" fontId="36" fillId="0" borderId="79" xfId="0" applyFont="1" applyBorder="1" applyAlignment="1">
      <alignment horizontal="center" vertical="center" wrapText="1" readingOrder="1"/>
    </xf>
    <xf numFmtId="0" fontId="36" fillId="0" borderId="80" xfId="0" applyFont="1" applyBorder="1" applyAlignment="1">
      <alignment horizontal="center" vertical="center" wrapText="1" readingOrder="1"/>
    </xf>
    <xf numFmtId="0" fontId="33" fillId="18" borderId="77" xfId="0" applyFont="1" applyFill="1" applyBorder="1" applyAlignment="1">
      <alignment horizontal="center" vertical="center" wrapText="1" readingOrder="1"/>
    </xf>
    <xf numFmtId="0" fontId="33" fillId="18" borderId="78" xfId="0" applyFont="1" applyFill="1" applyBorder="1" applyAlignment="1">
      <alignment horizontal="center" vertical="center" wrapText="1" readingOrder="1"/>
    </xf>
    <xf numFmtId="9" fontId="18" fillId="2" borderId="47" xfId="2" applyFont="1" applyFill="1" applyBorder="1" applyAlignment="1">
      <alignment horizontal="center" vertical="center" wrapText="1"/>
    </xf>
    <xf numFmtId="9" fontId="18" fillId="2" borderId="48" xfId="2" applyFont="1" applyFill="1" applyBorder="1" applyAlignment="1">
      <alignment horizontal="center" vertical="center" wrapText="1"/>
    </xf>
    <xf numFmtId="9" fontId="18" fillId="2" borderId="49" xfId="2"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27" xfId="0" applyFont="1" applyFill="1" applyBorder="1" applyAlignment="1">
      <alignment horizontal="center" vertical="center" wrapText="1"/>
    </xf>
    <xf numFmtId="0" fontId="7" fillId="15" borderId="2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7" fillId="7" borderId="3" xfId="2" applyNumberFormat="1" applyFont="1" applyFill="1" applyBorder="1" applyAlignment="1">
      <alignment horizontal="justify" vertical="center" wrapText="1"/>
    </xf>
    <xf numFmtId="0" fontId="12" fillId="2" borderId="8"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7" fillId="2" borderId="29" xfId="0" applyFont="1" applyFill="1" applyBorder="1" applyAlignment="1">
      <alignment horizontal="left" vertical="center" wrapText="1"/>
    </xf>
    <xf numFmtId="0" fontId="6" fillId="0" borderId="10" xfId="0" applyFont="1" applyBorder="1" applyAlignment="1">
      <alignment wrapText="1"/>
    </xf>
    <xf numFmtId="0" fontId="6" fillId="0" borderId="43" xfId="0" applyFont="1" applyFill="1" applyBorder="1" applyAlignment="1">
      <alignment horizontal="justify" vertical="center" wrapText="1"/>
    </xf>
    <xf numFmtId="0" fontId="6" fillId="0" borderId="35" xfId="0" applyFont="1" applyFill="1" applyBorder="1" applyAlignment="1">
      <alignment horizontal="justify" vertical="center" wrapText="1"/>
    </xf>
    <xf numFmtId="0" fontId="6" fillId="0" borderId="36" xfId="0" applyFont="1" applyFill="1" applyBorder="1" applyAlignment="1">
      <alignment horizontal="justify" vertical="center" wrapText="1"/>
    </xf>
    <xf numFmtId="0" fontId="6" fillId="0" borderId="44" xfId="0" applyFont="1" applyFill="1" applyBorder="1" applyAlignment="1">
      <alignment horizontal="justify" vertical="center" wrapText="1"/>
    </xf>
    <xf numFmtId="0" fontId="6" fillId="0" borderId="45" xfId="0" applyFont="1" applyFill="1" applyBorder="1" applyAlignment="1">
      <alignment horizontal="justify" vertical="center" wrapText="1"/>
    </xf>
    <xf numFmtId="0" fontId="6" fillId="0" borderId="46" xfId="0" applyFont="1" applyFill="1" applyBorder="1" applyAlignment="1">
      <alignment horizontal="justify" vertical="center" wrapText="1"/>
    </xf>
    <xf numFmtId="0" fontId="6" fillId="0" borderId="3" xfId="0" applyFont="1" applyFill="1" applyBorder="1" applyAlignment="1">
      <alignment horizontal="justify" wrapText="1"/>
    </xf>
    <xf numFmtId="0" fontId="3" fillId="0" borderId="12" xfId="0" applyFont="1" applyFill="1" applyBorder="1" applyAlignment="1">
      <alignment horizontal="justify" vertical="center"/>
    </xf>
    <xf numFmtId="0" fontId="6" fillId="3" borderId="32" xfId="0" applyFont="1" applyFill="1" applyBorder="1" applyAlignment="1">
      <alignment horizontal="justify" vertical="center" wrapText="1"/>
    </xf>
    <xf numFmtId="0" fontId="6" fillId="3" borderId="12" xfId="0" applyFont="1" applyFill="1" applyBorder="1" applyAlignment="1">
      <alignment horizontal="justify" vertical="center" wrapText="1"/>
    </xf>
    <xf numFmtId="0" fontId="6" fillId="3" borderId="17"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0" borderId="10" xfId="0" applyFont="1" applyBorder="1" applyAlignment="1">
      <alignment horizontal="left" wrapText="1"/>
    </xf>
    <xf numFmtId="0" fontId="6" fillId="3" borderId="39" xfId="0" applyFont="1" applyFill="1" applyBorder="1" applyAlignment="1">
      <alignment horizontal="justify" vertical="center" wrapText="1"/>
    </xf>
    <xf numFmtId="0" fontId="6" fillId="3" borderId="40" xfId="0" applyFont="1" applyFill="1" applyBorder="1" applyAlignment="1">
      <alignment horizontal="justify" vertical="center" wrapText="1"/>
    </xf>
    <xf numFmtId="0" fontId="6" fillId="3" borderId="41" xfId="0" applyFont="1" applyFill="1" applyBorder="1" applyAlignment="1">
      <alignment horizontal="justify" vertical="center" wrapText="1"/>
    </xf>
    <xf numFmtId="0" fontId="6" fillId="3" borderId="7" xfId="0" applyFont="1" applyFill="1" applyBorder="1" applyAlignment="1">
      <alignment horizontal="justify" vertical="center" wrapText="1"/>
    </xf>
    <xf numFmtId="0" fontId="6" fillId="3" borderId="6" xfId="0" applyFont="1" applyFill="1" applyBorder="1" applyAlignment="1">
      <alignment horizontal="justify" vertical="center" wrapText="1"/>
    </xf>
    <xf numFmtId="0" fontId="6" fillId="3" borderId="42" xfId="0" applyFont="1" applyFill="1" applyBorder="1" applyAlignment="1">
      <alignment horizontal="justify" vertical="center" wrapText="1"/>
    </xf>
    <xf numFmtId="0" fontId="7" fillId="2" borderId="10" xfId="0" applyFont="1" applyFill="1" applyBorder="1" applyAlignment="1">
      <alignment horizontal="left" vertical="center" wrapText="1"/>
    </xf>
    <xf numFmtId="0" fontId="6" fillId="0" borderId="12" xfId="0" applyFont="1" applyFill="1" applyBorder="1" applyAlignment="1">
      <alignment horizontal="justify" wrapText="1"/>
    </xf>
    <xf numFmtId="0" fontId="7" fillId="2" borderId="29" xfId="0" applyFont="1" applyFill="1" applyBorder="1" applyAlignment="1">
      <alignment horizontal="center" vertical="center" wrapText="1"/>
    </xf>
    <xf numFmtId="0" fontId="6" fillId="0" borderId="10" xfId="0" applyFont="1" applyBorder="1" applyAlignment="1">
      <alignment horizontal="center" wrapText="1"/>
    </xf>
    <xf numFmtId="9" fontId="6" fillId="0" borderId="37" xfId="2" applyFont="1" applyFill="1" applyBorder="1" applyAlignment="1">
      <alignment horizontal="center" vertical="center" wrapText="1"/>
    </xf>
    <xf numFmtId="9" fontId="6" fillId="0" borderId="38" xfId="2" applyFont="1" applyFill="1" applyBorder="1" applyAlignment="1">
      <alignment horizontal="center" vertical="center" wrapText="1"/>
    </xf>
    <xf numFmtId="166" fontId="6" fillId="0" borderId="37" xfId="2" applyNumberFormat="1" applyFont="1" applyFill="1" applyBorder="1" applyAlignment="1">
      <alignment horizontal="center" vertical="center" wrapText="1"/>
    </xf>
    <xf numFmtId="166" fontId="6" fillId="0" borderId="38" xfId="2" applyNumberFormat="1" applyFont="1" applyFill="1" applyBorder="1" applyAlignment="1">
      <alignment horizontal="center" vertical="center" wrapText="1"/>
    </xf>
    <xf numFmtId="0" fontId="6" fillId="3" borderId="30" xfId="0" applyFont="1" applyFill="1" applyBorder="1" applyAlignment="1">
      <alignment horizontal="left" vertical="center" wrapText="1"/>
    </xf>
    <xf numFmtId="0" fontId="6" fillId="3" borderId="3" xfId="0" applyFont="1" applyFill="1" applyBorder="1" applyAlignment="1">
      <alignment horizontal="left" vertical="center" wrapText="1"/>
    </xf>
    <xf numFmtId="9" fontId="6" fillId="0" borderId="3" xfId="2" applyNumberFormat="1" applyFont="1" applyFill="1" applyBorder="1" applyAlignment="1">
      <alignment horizontal="center" vertical="center" wrapText="1"/>
    </xf>
    <xf numFmtId="9" fontId="6" fillId="0" borderId="12" xfId="2" applyNumberFormat="1" applyFont="1" applyFill="1" applyBorder="1" applyAlignment="1">
      <alignment horizontal="center" vertical="center" wrapText="1"/>
    </xf>
    <xf numFmtId="9" fontId="6" fillId="6" borderId="2" xfId="3" applyFont="1" applyFill="1" applyBorder="1" applyAlignment="1">
      <alignment horizontal="center" vertical="center" wrapText="1"/>
    </xf>
    <xf numFmtId="9" fontId="6" fillId="6" borderId="14" xfId="3" applyFont="1" applyFill="1" applyBorder="1" applyAlignment="1">
      <alignment horizontal="center" vertical="center" wrapText="1"/>
    </xf>
    <xf numFmtId="0" fontId="9" fillId="0" borderId="3"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4" borderId="3" xfId="0" applyFont="1" applyFill="1" applyBorder="1" applyAlignment="1">
      <alignment horizontal="justify" vertical="center" wrapText="1"/>
    </xf>
    <xf numFmtId="0" fontId="9" fillId="4" borderId="12" xfId="0" applyFont="1" applyFill="1" applyBorder="1" applyAlignment="1">
      <alignment horizontal="justify" vertical="center" wrapText="1"/>
    </xf>
    <xf numFmtId="0" fontId="8" fillId="0" borderId="3"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6" fillId="0" borderId="21" xfId="0" applyFont="1" applyBorder="1" applyAlignment="1">
      <alignment horizontal="left" wrapText="1"/>
    </xf>
    <xf numFmtId="9" fontId="6" fillId="0" borderId="3" xfId="2" applyFont="1" applyFill="1" applyBorder="1" applyAlignment="1">
      <alignment horizontal="center" vertical="center" wrapText="1"/>
    </xf>
    <xf numFmtId="9" fontId="6" fillId="0" borderId="2" xfId="2" applyFont="1" applyFill="1" applyBorder="1" applyAlignment="1">
      <alignment horizontal="center" vertical="center" wrapText="1"/>
    </xf>
    <xf numFmtId="0" fontId="9" fillId="7" borderId="3" xfId="0" applyFont="1" applyFill="1" applyBorder="1" applyAlignment="1">
      <alignment horizontal="justify" vertical="center" wrapText="1"/>
    </xf>
    <xf numFmtId="0" fontId="7"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center" vertical="center" wrapText="1"/>
    </xf>
    <xf numFmtId="9" fontId="6" fillId="0" borderId="2" xfId="2" applyNumberFormat="1" applyFont="1" applyFill="1" applyBorder="1" applyAlignment="1">
      <alignment horizontal="center" vertical="center" wrapText="1"/>
    </xf>
    <xf numFmtId="0" fontId="6" fillId="0" borderId="2" xfId="2" applyNumberFormat="1" applyFont="1" applyFill="1" applyBorder="1" applyAlignment="1">
      <alignment horizontal="center" vertical="center" wrapText="1"/>
    </xf>
    <xf numFmtId="0" fontId="6" fillId="0" borderId="30" xfId="0" applyFont="1" applyFill="1" applyBorder="1" applyAlignment="1">
      <alignment vertical="center" wrapText="1"/>
    </xf>
    <xf numFmtId="0" fontId="6" fillId="0" borderId="3" xfId="0" applyFont="1" applyFill="1" applyBorder="1" applyAlignment="1">
      <alignment vertical="center" wrapText="1"/>
    </xf>
    <xf numFmtId="0" fontId="7" fillId="0" borderId="3" xfId="2" applyNumberFormat="1" applyFont="1" applyFill="1" applyBorder="1" applyAlignment="1">
      <alignment horizontal="left" vertical="top" wrapText="1"/>
    </xf>
    <xf numFmtId="0" fontId="7" fillId="0" borderId="3" xfId="0" applyFont="1" applyFill="1" applyBorder="1" applyAlignment="1">
      <alignment horizontal="left" vertical="center" wrapText="1"/>
    </xf>
    <xf numFmtId="0" fontId="6" fillId="3" borderId="30" xfId="0" applyFont="1" applyFill="1" applyBorder="1" applyAlignment="1">
      <alignment horizontal="justify" vertical="center" wrapText="1"/>
    </xf>
    <xf numFmtId="0" fontId="6" fillId="3" borderId="3" xfId="0" applyFont="1" applyFill="1" applyBorder="1" applyAlignment="1">
      <alignment horizontal="justify" vertical="center" wrapText="1"/>
    </xf>
  </cellXfs>
  <cellStyles count="7">
    <cellStyle name="Normal" xfId="0" builtinId="0"/>
    <cellStyle name="Normal 2 3" xfId="4"/>
    <cellStyle name="Normal 3" xfId="1"/>
    <cellStyle name="Normal 3 2" xfId="5"/>
    <cellStyle name="Normal 3 3" xfId="6"/>
    <cellStyle name="Porcentaje" xfId="2" builtinId="5"/>
    <cellStyle name="Porcentaje 2" xfId="3"/>
  </cellStyles>
  <dxfs count="0"/>
  <tableStyles count="0" defaultTableStyle="TableStyleMedium2" defaultPivotStyle="PivotStyleLight16"/>
  <colors>
    <mruColors>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2.xml"/><Relationship Id="rId7"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5.xml"/><Relationship Id="rId5" Type="http://schemas.openxmlformats.org/officeDocument/2006/relationships/worksheet" Target="worksheets/sheet4.xml"/><Relationship Id="rId10" Type="http://schemas.openxmlformats.org/officeDocument/2006/relationships/calcChain" Target="calcChain.xml"/><Relationship Id="rId4" Type="http://schemas.openxmlformats.org/officeDocument/2006/relationships/worksheet" Target="worksheets/sheet3.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400" b="0" i="0" u="none" strike="noStrike" baseline="0">
              <a:solidFill>
                <a:srgbClr val="333333"/>
              </a:solidFill>
              <a:latin typeface="Calibri"/>
              <a:ea typeface="Calibri"/>
              <a:cs typeface="Calibri"/>
            </a:defRPr>
          </a:pPr>
          <a:endParaRPr lang="es-CO"/>
        </a:p>
      </c:txPr>
    </c:title>
    <c:autoTitleDeleted val="0"/>
    <c:plotArea>
      <c:layout/>
      <c:barChart>
        <c:barDir val="col"/>
        <c:grouping val="clustered"/>
        <c:varyColors val="0"/>
        <c:ser>
          <c:idx val="0"/>
          <c:order val="0"/>
          <c:spPr>
            <a:solidFill>
              <a:srgbClr val="5B9BD5"/>
            </a:solidFill>
            <a:ln w="25400">
              <a:noFill/>
            </a:ln>
          </c:spPr>
          <c:invertIfNegative val="0"/>
          <c:val>
            <c:numLit>
              <c:formatCode>General</c:formatCode>
              <c:ptCount val="1"/>
              <c:pt idx="0">
                <c:v>0</c:v>
              </c:pt>
            </c:numLit>
          </c:val>
          <c:extLst>
            <c:ext xmlns:c16="http://schemas.microsoft.com/office/drawing/2014/chart" uri="{C3380CC4-5D6E-409C-BE32-E72D297353CC}">
              <c16:uniqueId val="{00000000-7669-4496-B181-343025242F80}"/>
            </c:ext>
          </c:extLst>
        </c:ser>
        <c:dLbls>
          <c:showLegendKey val="0"/>
          <c:showVal val="0"/>
          <c:showCatName val="0"/>
          <c:showSerName val="0"/>
          <c:showPercent val="0"/>
          <c:showBubbleSize val="0"/>
        </c:dLbls>
        <c:gapWidth val="219"/>
        <c:overlap val="-27"/>
        <c:axId val="-827009488"/>
        <c:axId val="-827011664"/>
      </c:barChart>
      <c:catAx>
        <c:axId val="-82700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900" b="0" i="0" u="none" strike="noStrike" baseline="0">
                <a:solidFill>
                  <a:srgbClr val="333333"/>
                </a:solidFill>
                <a:latin typeface="Calibri"/>
                <a:ea typeface="Calibri"/>
                <a:cs typeface="Calibri"/>
              </a:defRPr>
            </a:pPr>
            <a:endParaRPr lang="es-CO"/>
          </a:p>
        </c:txPr>
        <c:crossAx val="-827011664"/>
        <c:crosses val="autoZero"/>
        <c:auto val="1"/>
        <c:lblAlgn val="ctr"/>
        <c:lblOffset val="100"/>
        <c:noMultiLvlLbl val="0"/>
      </c:catAx>
      <c:valAx>
        <c:axId val="-8270116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6350">
            <a:noFill/>
          </a:ln>
        </c:spPr>
        <c:txPr>
          <a:bodyPr rot="0" vert="horz"/>
          <a:lstStyle/>
          <a:p>
            <a:pPr>
              <a:defRPr sz="900" b="0" i="0" u="none" strike="noStrike" baseline="0">
                <a:solidFill>
                  <a:srgbClr val="333333"/>
                </a:solidFill>
                <a:latin typeface="Calibri"/>
                <a:ea typeface="Calibri"/>
                <a:cs typeface="Calibri"/>
              </a:defRPr>
            </a:pPr>
            <a:endParaRPr lang="es-CO"/>
          </a:p>
        </c:txPr>
        <c:crossAx val="-82700948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8648700" cy="6076950"/>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3</xdr:col>
      <xdr:colOff>695325</xdr:colOff>
      <xdr:row>4</xdr:row>
      <xdr:rowOff>171450</xdr:rowOff>
    </xdr:to>
    <xdr:pic>
      <xdr:nvPicPr>
        <xdr:cNvPr id="8898" name="Imagen 2" descr="nuevo logo MinHacien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3924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619125</xdr:colOff>
      <xdr:row>0</xdr:row>
      <xdr:rowOff>38100</xdr:rowOff>
    </xdr:from>
    <xdr:to>
      <xdr:col>15</xdr:col>
      <xdr:colOff>704850</xdr:colOff>
      <xdr:row>4</xdr:row>
      <xdr:rowOff>228600</xdr:rowOff>
    </xdr:to>
    <xdr:pic>
      <xdr:nvPicPr>
        <xdr:cNvPr id="8899"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82655" t="88147" r="1392" b="1288"/>
        <a:stretch>
          <a:fillRect/>
        </a:stretch>
      </xdr:blipFill>
      <xdr:spPr bwMode="auto">
        <a:xfrm>
          <a:off x="18078450" y="38100"/>
          <a:ext cx="30765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35719</xdr:colOff>
      <xdr:row>1</xdr:row>
      <xdr:rowOff>23813</xdr:rowOff>
    </xdr:from>
    <xdr:to>
      <xdr:col>1</xdr:col>
      <xdr:colOff>1643063</xdr:colOff>
      <xdr:row>1</xdr:row>
      <xdr:rowOff>567612</xdr:rowOff>
    </xdr:to>
    <xdr:pic>
      <xdr:nvPicPr>
        <xdr:cNvPr id="4" name="Imagen 3" descr="Resultado de imagen para fidupreviso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982" y="174208"/>
          <a:ext cx="1607344" cy="54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35719</xdr:colOff>
      <xdr:row>1</xdr:row>
      <xdr:rowOff>23813</xdr:rowOff>
    </xdr:from>
    <xdr:to>
      <xdr:col>1</xdr:col>
      <xdr:colOff>1643063</xdr:colOff>
      <xdr:row>1</xdr:row>
      <xdr:rowOff>567612</xdr:rowOff>
    </xdr:to>
    <xdr:pic>
      <xdr:nvPicPr>
        <xdr:cNvPr id="2" name="Imagen 1" descr="Resultado de imagen para fiduprevisor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4" y="176213"/>
          <a:ext cx="1607344" cy="543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4</xdr:col>
      <xdr:colOff>200025</xdr:colOff>
      <xdr:row>4</xdr:row>
      <xdr:rowOff>133350</xdr:rowOff>
    </xdr:to>
    <xdr:pic>
      <xdr:nvPicPr>
        <xdr:cNvPr id="1354" name="Imagen 2" descr="nuevo logo MinHaciend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23825"/>
          <a:ext cx="4305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35"/>
  <sheetViews>
    <sheetView view="pageBreakPreview" zoomScale="55" zoomScaleNormal="70" zoomScaleSheetLayoutView="55" zoomScalePageLayoutView="85" workbookViewId="0">
      <selection activeCell="J131" sqref="J131:K131"/>
    </sheetView>
  </sheetViews>
  <sheetFormatPr baseColWidth="10" defaultRowHeight="18" x14ac:dyDescent="0.2"/>
  <cols>
    <col min="1" max="4" width="16.7109375" style="13" customWidth="1"/>
    <col min="5" max="5" width="11.42578125" style="13" customWidth="1"/>
    <col min="6" max="6" width="24.140625" style="13" customWidth="1"/>
    <col min="7" max="7" width="13.140625" style="13" customWidth="1"/>
    <col min="8" max="8" width="12.85546875" style="13" customWidth="1"/>
    <col min="9" max="9" width="17.7109375" style="13" hidden="1" customWidth="1"/>
    <col min="10" max="10" width="18.7109375" style="13" customWidth="1"/>
    <col min="11" max="11" width="20.42578125" style="13" customWidth="1"/>
    <col min="12" max="12" width="48.28515625" style="13" customWidth="1"/>
    <col min="13" max="13" width="46" style="13" customWidth="1"/>
    <col min="14" max="14" width="23" style="13" customWidth="1"/>
    <col min="15" max="15" width="21.85546875" style="13" customWidth="1"/>
    <col min="16" max="16" width="21.85546875" style="166" customWidth="1"/>
    <col min="17" max="17" width="16.140625" style="166" hidden="1" customWidth="1"/>
    <col min="18" max="18" width="0.5703125" style="10" customWidth="1"/>
    <col min="19" max="19" width="11.42578125" style="10" hidden="1" customWidth="1"/>
    <col min="20" max="16384" width="11.42578125" style="13"/>
  </cols>
  <sheetData>
    <row r="1" spans="1:19" ht="21.75" customHeight="1" x14ac:dyDescent="0.2">
      <c r="A1" s="67"/>
      <c r="B1" s="87"/>
      <c r="C1" s="87"/>
      <c r="D1" s="87"/>
      <c r="E1" s="384" t="s">
        <v>390</v>
      </c>
      <c r="F1" s="385"/>
      <c r="G1" s="385"/>
      <c r="H1" s="385"/>
      <c r="I1" s="385"/>
      <c r="J1" s="385"/>
      <c r="K1" s="385"/>
      <c r="L1" s="385"/>
      <c r="M1" s="386"/>
      <c r="N1" s="393"/>
      <c r="O1" s="394"/>
      <c r="P1" s="395"/>
      <c r="Q1" s="160"/>
    </row>
    <row r="2" spans="1:19" ht="21.75" customHeight="1" x14ac:dyDescent="0.2">
      <c r="A2" s="18"/>
      <c r="B2" s="17"/>
      <c r="C2" s="17"/>
      <c r="D2" s="17"/>
      <c r="E2" s="387"/>
      <c r="F2" s="388"/>
      <c r="G2" s="388"/>
      <c r="H2" s="388"/>
      <c r="I2" s="388"/>
      <c r="J2" s="388"/>
      <c r="K2" s="388"/>
      <c r="L2" s="388"/>
      <c r="M2" s="389"/>
      <c r="N2" s="396"/>
      <c r="O2" s="397"/>
      <c r="P2" s="398"/>
      <c r="Q2" s="161"/>
    </row>
    <row r="3" spans="1:19" ht="21.75" customHeight="1" x14ac:dyDescent="0.2">
      <c r="A3" s="18"/>
      <c r="B3" s="17"/>
      <c r="C3" s="17"/>
      <c r="D3" s="17"/>
      <c r="E3" s="387"/>
      <c r="F3" s="388"/>
      <c r="G3" s="388"/>
      <c r="H3" s="388"/>
      <c r="I3" s="388"/>
      <c r="J3" s="388"/>
      <c r="K3" s="388"/>
      <c r="L3" s="388"/>
      <c r="M3" s="389"/>
      <c r="N3" s="396"/>
      <c r="O3" s="397"/>
      <c r="P3" s="398"/>
      <c r="Q3" s="161"/>
    </row>
    <row r="4" spans="1:19" ht="21.75" customHeight="1" x14ac:dyDescent="0.2">
      <c r="A4" s="18"/>
      <c r="B4" s="17"/>
      <c r="C4" s="17"/>
      <c r="D4" s="17"/>
      <c r="E4" s="387"/>
      <c r="F4" s="388"/>
      <c r="G4" s="388"/>
      <c r="H4" s="388"/>
      <c r="I4" s="388"/>
      <c r="J4" s="388"/>
      <c r="K4" s="388"/>
      <c r="L4" s="388"/>
      <c r="M4" s="389"/>
      <c r="N4" s="396"/>
      <c r="O4" s="397"/>
      <c r="P4" s="398"/>
      <c r="Q4" s="161"/>
    </row>
    <row r="5" spans="1:19" ht="21.75" customHeight="1" thickBot="1" x14ac:dyDescent="0.25">
      <c r="A5" s="162"/>
      <c r="B5" s="163"/>
      <c r="C5" s="163"/>
      <c r="D5" s="163"/>
      <c r="E5" s="390"/>
      <c r="F5" s="391"/>
      <c r="G5" s="391"/>
      <c r="H5" s="391"/>
      <c r="I5" s="391"/>
      <c r="J5" s="391"/>
      <c r="K5" s="391"/>
      <c r="L5" s="391"/>
      <c r="M5" s="392"/>
      <c r="N5" s="399"/>
      <c r="O5" s="400"/>
      <c r="P5" s="401"/>
      <c r="Q5" s="164"/>
    </row>
    <row r="6" spans="1:19" ht="9" customHeight="1" thickBot="1" x14ac:dyDescent="0.25">
      <c r="A6" s="17"/>
      <c r="B6" s="17"/>
      <c r="C6" s="17"/>
      <c r="D6" s="17"/>
      <c r="E6" s="165"/>
      <c r="F6" s="165"/>
      <c r="G6" s="165"/>
      <c r="H6" s="165"/>
      <c r="I6" s="165"/>
      <c r="J6" s="165"/>
      <c r="K6" s="165"/>
      <c r="L6" s="165"/>
      <c r="M6" s="165"/>
      <c r="N6" s="165"/>
      <c r="O6" s="165"/>
      <c r="P6" s="16"/>
      <c r="Q6" s="16"/>
    </row>
    <row r="7" spans="1:19" ht="40.5" customHeight="1" thickBot="1" x14ac:dyDescent="0.3">
      <c r="A7" s="402" t="s">
        <v>247</v>
      </c>
      <c r="B7" s="403"/>
      <c r="C7" s="404"/>
      <c r="D7" s="379" t="s">
        <v>248</v>
      </c>
      <c r="E7" s="380"/>
      <c r="F7" s="380"/>
      <c r="G7" s="380"/>
      <c r="H7" s="380"/>
      <c r="I7" s="380"/>
      <c r="J7" s="380"/>
      <c r="K7" s="380"/>
      <c r="L7" s="380"/>
      <c r="M7" s="380"/>
      <c r="N7" s="380"/>
      <c r="O7" s="380"/>
      <c r="P7" s="381"/>
      <c r="Q7" s="182"/>
      <c r="R7" s="182"/>
      <c r="S7" s="182"/>
    </row>
    <row r="8" spans="1:19" ht="40.5" customHeight="1" thickBot="1" x14ac:dyDescent="0.3">
      <c r="A8" s="405" t="s">
        <v>171</v>
      </c>
      <c r="B8" s="406"/>
      <c r="C8" s="407"/>
      <c r="D8" s="379" t="s">
        <v>209</v>
      </c>
      <c r="E8" s="380"/>
      <c r="F8" s="380"/>
      <c r="G8" s="380"/>
      <c r="H8" s="380"/>
      <c r="I8" s="380"/>
      <c r="J8" s="380"/>
      <c r="K8" s="380"/>
      <c r="L8" s="380"/>
      <c r="M8" s="380"/>
      <c r="N8" s="380"/>
      <c r="O8" s="380"/>
      <c r="P8" s="381"/>
      <c r="Q8" s="183"/>
      <c r="R8" s="183"/>
      <c r="S8" s="184"/>
    </row>
    <row r="9" spans="1:19" ht="40.5" customHeight="1" thickBot="1" x14ac:dyDescent="0.3">
      <c r="A9" s="376" t="s">
        <v>249</v>
      </c>
      <c r="B9" s="377"/>
      <c r="C9" s="378"/>
      <c r="D9" s="379" t="s">
        <v>250</v>
      </c>
      <c r="E9" s="380"/>
      <c r="F9" s="380"/>
      <c r="G9" s="380"/>
      <c r="H9" s="380"/>
      <c r="I9" s="380"/>
      <c r="J9" s="380"/>
      <c r="K9" s="380"/>
      <c r="L9" s="380"/>
      <c r="M9" s="380"/>
      <c r="N9" s="380"/>
      <c r="O9" s="380"/>
      <c r="P9" s="381"/>
      <c r="Q9" s="183"/>
      <c r="R9" s="183"/>
      <c r="S9" s="184"/>
    </row>
    <row r="10" spans="1:19" ht="11.25" customHeight="1" thickBot="1" x14ac:dyDescent="0.25">
      <c r="A10" s="18"/>
      <c r="B10" s="17"/>
      <c r="C10" s="17"/>
      <c r="D10" s="17"/>
      <c r="E10" s="17"/>
      <c r="F10" s="17"/>
      <c r="G10" s="17"/>
      <c r="H10" s="17"/>
      <c r="I10" s="17"/>
      <c r="J10" s="17"/>
      <c r="K10" s="17"/>
      <c r="L10" s="17"/>
      <c r="M10" s="17"/>
      <c r="N10" s="17"/>
      <c r="O10" s="17"/>
      <c r="P10" s="16"/>
      <c r="Q10" s="16"/>
    </row>
    <row r="11" spans="1:19" ht="39.75" customHeight="1" thickBot="1" x14ac:dyDescent="0.3">
      <c r="A11" s="382" t="s">
        <v>172</v>
      </c>
      <c r="B11" s="383"/>
      <c r="C11" s="341" t="s">
        <v>178</v>
      </c>
      <c r="D11" s="342"/>
      <c r="E11" s="342"/>
      <c r="F11" s="342"/>
      <c r="G11" s="342"/>
      <c r="H11" s="342"/>
      <c r="I11" s="342"/>
      <c r="J11" s="342"/>
      <c r="K11" s="342"/>
      <c r="L11" s="342"/>
      <c r="M11" s="342"/>
      <c r="N11" s="342"/>
      <c r="O11" s="342"/>
      <c r="P11" s="343"/>
      <c r="Q11" s="185"/>
    </row>
    <row r="12" spans="1:19" ht="14.25" customHeight="1" thickBot="1" x14ac:dyDescent="0.3">
      <c r="A12" s="175"/>
      <c r="B12" s="176"/>
      <c r="C12" s="152"/>
      <c r="D12" s="152"/>
      <c r="E12" s="152"/>
      <c r="F12" s="152"/>
      <c r="G12" s="176"/>
      <c r="H12" s="176"/>
      <c r="I12" s="19"/>
      <c r="J12" s="138"/>
      <c r="K12" s="138"/>
      <c r="L12" s="138"/>
      <c r="M12" s="138"/>
      <c r="N12" s="138"/>
      <c r="O12" s="138"/>
      <c r="P12" s="138"/>
      <c r="Q12" s="138"/>
    </row>
    <row r="13" spans="1:19" s="25" customFormat="1" ht="32.25" customHeight="1" thickBot="1" x14ac:dyDescent="0.3">
      <c r="A13" s="344" t="s">
        <v>173</v>
      </c>
      <c r="B13" s="345"/>
      <c r="C13" s="345"/>
      <c r="D13" s="345"/>
      <c r="E13" s="346" t="s">
        <v>8</v>
      </c>
      <c r="F13" s="346"/>
      <c r="G13" s="346"/>
      <c r="H13" s="346"/>
      <c r="I13" s="198" t="s">
        <v>123</v>
      </c>
      <c r="J13" s="346" t="s">
        <v>221</v>
      </c>
      <c r="K13" s="346"/>
      <c r="L13" s="198" t="s">
        <v>228</v>
      </c>
      <c r="M13" s="198" t="s">
        <v>233</v>
      </c>
      <c r="N13" s="198" t="s">
        <v>230</v>
      </c>
      <c r="O13" s="198" t="s">
        <v>239</v>
      </c>
      <c r="P13" s="199" t="s">
        <v>240</v>
      </c>
      <c r="Q13" s="181" t="s">
        <v>175</v>
      </c>
      <c r="R13" s="171"/>
      <c r="S13" s="171"/>
    </row>
    <row r="14" spans="1:19" s="10" customFormat="1" ht="86.25" customHeight="1" thickBot="1" x14ac:dyDescent="0.25">
      <c r="A14" s="329" t="s">
        <v>354</v>
      </c>
      <c r="B14" s="330"/>
      <c r="C14" s="330"/>
      <c r="D14" s="330"/>
      <c r="E14" s="331" t="s">
        <v>357</v>
      </c>
      <c r="F14" s="331"/>
      <c r="G14" s="331"/>
      <c r="H14" s="331"/>
      <c r="I14" s="200"/>
      <c r="J14" s="331" t="s">
        <v>216</v>
      </c>
      <c r="K14" s="331"/>
      <c r="L14" s="200" t="s">
        <v>358</v>
      </c>
      <c r="M14" s="200" t="s">
        <v>254</v>
      </c>
      <c r="N14" s="201">
        <v>1</v>
      </c>
      <c r="O14" s="202">
        <v>42766</v>
      </c>
      <c r="P14" s="203">
        <v>42766</v>
      </c>
      <c r="Q14" s="168"/>
    </row>
    <row r="15" spans="1:19" s="10" customFormat="1" ht="111" customHeight="1" thickBot="1" x14ac:dyDescent="0.25">
      <c r="A15" s="332" t="s">
        <v>251</v>
      </c>
      <c r="B15" s="333"/>
      <c r="C15" s="333"/>
      <c r="D15" s="333"/>
      <c r="E15" s="334" t="s">
        <v>398</v>
      </c>
      <c r="F15" s="334"/>
      <c r="G15" s="334"/>
      <c r="H15" s="334"/>
      <c r="I15" s="177"/>
      <c r="J15" s="334" t="s">
        <v>216</v>
      </c>
      <c r="K15" s="334"/>
      <c r="L15" s="177" t="s">
        <v>399</v>
      </c>
      <c r="M15" s="177" t="s">
        <v>366</v>
      </c>
      <c r="N15" s="63">
        <v>1</v>
      </c>
      <c r="O15" s="167">
        <v>42887</v>
      </c>
      <c r="P15" s="169">
        <v>43098</v>
      </c>
      <c r="Q15" s="168"/>
    </row>
    <row r="16" spans="1:19" s="10" customFormat="1" ht="89.25" customHeight="1" thickBot="1" x14ac:dyDescent="0.25">
      <c r="A16" s="332" t="s">
        <v>241</v>
      </c>
      <c r="B16" s="333"/>
      <c r="C16" s="333"/>
      <c r="D16" s="333"/>
      <c r="E16" s="334" t="s">
        <v>252</v>
      </c>
      <c r="F16" s="334"/>
      <c r="G16" s="334"/>
      <c r="H16" s="334"/>
      <c r="I16" s="177"/>
      <c r="J16" s="334" t="s">
        <v>216</v>
      </c>
      <c r="K16" s="334"/>
      <c r="L16" s="177" t="s">
        <v>361</v>
      </c>
      <c r="M16" s="177" t="s">
        <v>253</v>
      </c>
      <c r="N16" s="63">
        <v>1</v>
      </c>
      <c r="O16" s="167">
        <v>42737</v>
      </c>
      <c r="P16" s="169">
        <v>42947</v>
      </c>
      <c r="Q16" s="168"/>
    </row>
    <row r="17" spans="1:19" s="10" customFormat="1" ht="110.25" customHeight="1" thickBot="1" x14ac:dyDescent="0.25">
      <c r="A17" s="332" t="s">
        <v>316</v>
      </c>
      <c r="B17" s="333"/>
      <c r="C17" s="333"/>
      <c r="D17" s="333"/>
      <c r="E17" s="334" t="s">
        <v>317</v>
      </c>
      <c r="F17" s="334"/>
      <c r="G17" s="334"/>
      <c r="H17" s="334"/>
      <c r="I17" s="177" t="s">
        <v>215</v>
      </c>
      <c r="J17" s="334" t="s">
        <v>215</v>
      </c>
      <c r="K17" s="334"/>
      <c r="L17" s="177" t="s">
        <v>337</v>
      </c>
      <c r="M17" s="177" t="s">
        <v>318</v>
      </c>
      <c r="N17" s="63">
        <v>1</v>
      </c>
      <c r="O17" s="167">
        <v>42737</v>
      </c>
      <c r="P17" s="169">
        <v>43098</v>
      </c>
      <c r="Q17" s="168"/>
    </row>
    <row r="18" spans="1:19" s="10" customFormat="1" ht="103.5" customHeight="1" thickBot="1" x14ac:dyDescent="0.25">
      <c r="A18" s="332" t="s">
        <v>282</v>
      </c>
      <c r="B18" s="333"/>
      <c r="C18" s="333"/>
      <c r="D18" s="333"/>
      <c r="E18" s="334" t="s">
        <v>391</v>
      </c>
      <c r="F18" s="334"/>
      <c r="G18" s="334"/>
      <c r="H18" s="334"/>
      <c r="I18" s="177"/>
      <c r="J18" s="334" t="s">
        <v>283</v>
      </c>
      <c r="K18" s="334" t="s">
        <v>284</v>
      </c>
      <c r="L18" s="177" t="s">
        <v>367</v>
      </c>
      <c r="M18" s="177" t="s">
        <v>368</v>
      </c>
      <c r="N18" s="63">
        <v>1</v>
      </c>
      <c r="O18" s="167">
        <v>42737</v>
      </c>
      <c r="P18" s="169">
        <v>42766</v>
      </c>
      <c r="Q18" s="168"/>
    </row>
    <row r="19" spans="1:19" s="10" customFormat="1" ht="110.25" customHeight="1" thickBot="1" x14ac:dyDescent="0.25">
      <c r="A19" s="332" t="s">
        <v>285</v>
      </c>
      <c r="B19" s="333"/>
      <c r="C19" s="333"/>
      <c r="D19" s="333"/>
      <c r="E19" s="334" t="s">
        <v>359</v>
      </c>
      <c r="F19" s="334"/>
      <c r="G19" s="334"/>
      <c r="H19" s="334"/>
      <c r="I19" s="177"/>
      <c r="J19" s="334" t="s">
        <v>283</v>
      </c>
      <c r="K19" s="334"/>
      <c r="L19" s="177" t="s">
        <v>245</v>
      </c>
      <c r="M19" s="177" t="s">
        <v>286</v>
      </c>
      <c r="N19" s="63">
        <v>1</v>
      </c>
      <c r="O19" s="167">
        <v>42766</v>
      </c>
      <c r="P19" s="169">
        <v>43098</v>
      </c>
      <c r="Q19" s="168"/>
    </row>
    <row r="20" spans="1:19" s="10" customFormat="1" ht="95.25" customHeight="1" thickBot="1" x14ac:dyDescent="0.25">
      <c r="A20" s="323" t="s">
        <v>287</v>
      </c>
      <c r="B20" s="324"/>
      <c r="C20" s="324"/>
      <c r="D20" s="324"/>
      <c r="E20" s="325" t="s">
        <v>288</v>
      </c>
      <c r="F20" s="325"/>
      <c r="G20" s="325"/>
      <c r="H20" s="325"/>
      <c r="I20" s="173"/>
      <c r="J20" s="325" t="s">
        <v>283</v>
      </c>
      <c r="K20" s="325"/>
      <c r="L20" s="173" t="s">
        <v>289</v>
      </c>
      <c r="M20" s="173" t="s">
        <v>369</v>
      </c>
      <c r="N20" s="70">
        <v>1</v>
      </c>
      <c r="O20" s="157">
        <v>42766</v>
      </c>
      <c r="P20" s="158">
        <v>43098</v>
      </c>
      <c r="Q20" s="168"/>
    </row>
    <row r="21" spans="1:19" s="17" customFormat="1" ht="18.75" thickBot="1" x14ac:dyDescent="0.25">
      <c r="A21" s="371"/>
      <c r="B21" s="372"/>
      <c r="C21" s="372"/>
      <c r="D21" s="372"/>
      <c r="E21" s="372"/>
      <c r="F21" s="372"/>
      <c r="G21" s="372"/>
      <c r="H21" s="372"/>
      <c r="I21" s="372"/>
      <c r="J21" s="372"/>
      <c r="K21" s="372"/>
      <c r="L21" s="372"/>
      <c r="M21" s="372"/>
      <c r="N21" s="372"/>
      <c r="O21" s="372"/>
      <c r="P21" s="372"/>
      <c r="Q21" s="372"/>
      <c r="R21" s="40"/>
      <c r="S21" s="40"/>
    </row>
    <row r="22" spans="1:19" ht="39.75" customHeight="1" thickBot="1" x14ac:dyDescent="0.3">
      <c r="A22" s="347" t="s">
        <v>172</v>
      </c>
      <c r="B22" s="375"/>
      <c r="C22" s="341" t="s">
        <v>179</v>
      </c>
      <c r="D22" s="342"/>
      <c r="E22" s="342"/>
      <c r="F22" s="342"/>
      <c r="G22" s="342"/>
      <c r="H22" s="342"/>
      <c r="I22" s="342"/>
      <c r="J22" s="342"/>
      <c r="K22" s="342"/>
      <c r="L22" s="342"/>
      <c r="M22" s="342"/>
      <c r="N22" s="342"/>
      <c r="O22" s="342"/>
      <c r="P22" s="343"/>
      <c r="Q22" s="178"/>
    </row>
    <row r="23" spans="1:19" ht="18.75" thickBot="1" x14ac:dyDescent="0.25">
      <c r="A23" s="67"/>
      <c r="B23" s="17"/>
      <c r="C23" s="17"/>
      <c r="D23" s="17"/>
      <c r="E23" s="17"/>
      <c r="F23" s="17"/>
      <c r="G23" s="17"/>
      <c r="H23" s="17"/>
      <c r="I23" s="17"/>
      <c r="J23" s="17"/>
      <c r="K23" s="17"/>
      <c r="L23" s="17"/>
      <c r="M23" s="17"/>
      <c r="N23" s="17"/>
      <c r="O23" s="17"/>
      <c r="P23" s="16"/>
      <c r="Q23" s="16"/>
    </row>
    <row r="24" spans="1:19" s="25" customFormat="1" ht="32.25" customHeight="1" thickBot="1" x14ac:dyDescent="0.3">
      <c r="A24" s="373" t="s">
        <v>173</v>
      </c>
      <c r="B24" s="345"/>
      <c r="C24" s="345"/>
      <c r="D24" s="345"/>
      <c r="E24" s="374" t="s">
        <v>8</v>
      </c>
      <c r="F24" s="374"/>
      <c r="G24" s="374"/>
      <c r="H24" s="374"/>
      <c r="I24" s="197" t="s">
        <v>123</v>
      </c>
      <c r="J24" s="374" t="s">
        <v>221</v>
      </c>
      <c r="K24" s="374"/>
      <c r="L24" s="197" t="s">
        <v>228</v>
      </c>
      <c r="M24" s="197" t="s">
        <v>233</v>
      </c>
      <c r="N24" s="197" t="s">
        <v>230</v>
      </c>
      <c r="O24" s="197" t="s">
        <v>239</v>
      </c>
      <c r="P24" s="197" t="s">
        <v>174</v>
      </c>
      <c r="Q24" s="155" t="s">
        <v>175</v>
      </c>
      <c r="R24" s="171"/>
      <c r="S24" s="171"/>
    </row>
    <row r="25" spans="1:19" s="10" customFormat="1" ht="157.5" customHeight="1" thickBot="1" x14ac:dyDescent="0.25">
      <c r="A25" s="335" t="s">
        <v>400</v>
      </c>
      <c r="B25" s="336"/>
      <c r="C25" s="336"/>
      <c r="D25" s="337"/>
      <c r="E25" s="357" t="s">
        <v>392</v>
      </c>
      <c r="F25" s="357"/>
      <c r="G25" s="357"/>
      <c r="H25" s="357"/>
      <c r="I25" s="193"/>
      <c r="J25" s="357" t="s">
        <v>383</v>
      </c>
      <c r="K25" s="357"/>
      <c r="L25" s="193" t="s">
        <v>362</v>
      </c>
      <c r="M25" s="193" t="s">
        <v>360</v>
      </c>
      <c r="N25" s="194">
        <v>1</v>
      </c>
      <c r="O25" s="195">
        <v>42828</v>
      </c>
      <c r="P25" s="196">
        <v>43098</v>
      </c>
      <c r="Q25" s="168"/>
    </row>
    <row r="26" spans="1:19" s="17" customFormat="1" ht="18.75" thickBot="1" x14ac:dyDescent="0.25">
      <c r="A26" s="371"/>
      <c r="B26" s="372"/>
      <c r="C26" s="372"/>
      <c r="D26" s="372"/>
      <c r="E26" s="372"/>
      <c r="F26" s="372"/>
      <c r="G26" s="372"/>
      <c r="H26" s="372"/>
      <c r="I26" s="372"/>
      <c r="J26" s="372"/>
      <c r="K26" s="372"/>
      <c r="L26" s="372"/>
      <c r="M26" s="372"/>
      <c r="N26" s="372"/>
      <c r="O26" s="372"/>
      <c r="P26" s="372"/>
      <c r="Q26" s="372"/>
      <c r="R26" s="40"/>
      <c r="S26" s="40"/>
    </row>
    <row r="27" spans="1:19" s="25" customFormat="1" ht="32.25" customHeight="1" thickBot="1" x14ac:dyDescent="0.3">
      <c r="A27" s="344" t="s">
        <v>173</v>
      </c>
      <c r="B27" s="345"/>
      <c r="C27" s="345"/>
      <c r="D27" s="345"/>
      <c r="E27" s="346" t="s">
        <v>8</v>
      </c>
      <c r="F27" s="346"/>
      <c r="G27" s="346"/>
      <c r="H27" s="346"/>
      <c r="I27" s="198" t="s">
        <v>123</v>
      </c>
      <c r="J27" s="346" t="s">
        <v>221</v>
      </c>
      <c r="K27" s="346"/>
      <c r="L27" s="198" t="s">
        <v>228</v>
      </c>
      <c r="M27" s="198" t="s">
        <v>233</v>
      </c>
      <c r="N27" s="198" t="s">
        <v>230</v>
      </c>
      <c r="O27" s="198" t="s">
        <v>239</v>
      </c>
      <c r="P27" s="199" t="s">
        <v>174</v>
      </c>
      <c r="Q27" s="181" t="s">
        <v>175</v>
      </c>
      <c r="R27" s="171"/>
      <c r="S27" s="171"/>
    </row>
    <row r="28" spans="1:19" s="10" customFormat="1" ht="198.75" customHeight="1" thickBot="1" x14ac:dyDescent="0.25">
      <c r="A28" s="329" t="s">
        <v>328</v>
      </c>
      <c r="B28" s="331"/>
      <c r="C28" s="331"/>
      <c r="D28" s="331"/>
      <c r="E28" s="331" t="s">
        <v>365</v>
      </c>
      <c r="F28" s="331"/>
      <c r="G28" s="331"/>
      <c r="H28" s="331"/>
      <c r="I28" s="200"/>
      <c r="J28" s="331" t="s">
        <v>210</v>
      </c>
      <c r="K28" s="331"/>
      <c r="L28" s="200" t="s">
        <v>329</v>
      </c>
      <c r="M28" s="200" t="s">
        <v>330</v>
      </c>
      <c r="N28" s="201">
        <v>1</v>
      </c>
      <c r="O28" s="202" t="s">
        <v>364</v>
      </c>
      <c r="P28" s="203" t="s">
        <v>363</v>
      </c>
      <c r="Q28" s="168"/>
    </row>
    <row r="29" spans="1:19" s="10" customFormat="1" ht="125.25" customHeight="1" thickBot="1" x14ac:dyDescent="0.25">
      <c r="A29" s="332" t="s">
        <v>255</v>
      </c>
      <c r="B29" s="334"/>
      <c r="C29" s="334"/>
      <c r="D29" s="334"/>
      <c r="E29" s="334" t="s">
        <v>256</v>
      </c>
      <c r="F29" s="334"/>
      <c r="G29" s="334"/>
      <c r="H29" s="334"/>
      <c r="I29" s="177"/>
      <c r="J29" s="334" t="s">
        <v>257</v>
      </c>
      <c r="K29" s="334"/>
      <c r="L29" s="177" t="s">
        <v>370</v>
      </c>
      <c r="M29" s="177" t="s">
        <v>258</v>
      </c>
      <c r="N29" s="63">
        <v>1</v>
      </c>
      <c r="O29" s="167">
        <v>42737</v>
      </c>
      <c r="P29" s="169">
        <v>42916</v>
      </c>
      <c r="Q29" s="168"/>
    </row>
    <row r="30" spans="1:19" s="10" customFormat="1" ht="181.5" customHeight="1" thickBot="1" x14ac:dyDescent="0.25">
      <c r="A30" s="332" t="s">
        <v>259</v>
      </c>
      <c r="B30" s="334"/>
      <c r="C30" s="334"/>
      <c r="D30" s="334"/>
      <c r="E30" s="334" t="s">
        <v>401</v>
      </c>
      <c r="F30" s="334"/>
      <c r="G30" s="334"/>
      <c r="H30" s="334"/>
      <c r="I30" s="177"/>
      <c r="J30" s="334" t="s">
        <v>257</v>
      </c>
      <c r="K30" s="334"/>
      <c r="L30" s="177" t="s">
        <v>371</v>
      </c>
      <c r="M30" s="177" t="s">
        <v>260</v>
      </c>
      <c r="N30" s="63">
        <v>1</v>
      </c>
      <c r="O30" s="167">
        <v>42857</v>
      </c>
      <c r="P30" s="169">
        <v>42977</v>
      </c>
      <c r="Q30" s="168"/>
    </row>
    <row r="31" spans="1:19" s="10" customFormat="1" ht="319.5" customHeight="1" thickBot="1" x14ac:dyDescent="0.25">
      <c r="A31" s="323" t="s">
        <v>272</v>
      </c>
      <c r="B31" s="325"/>
      <c r="C31" s="325"/>
      <c r="D31" s="325"/>
      <c r="E31" s="325" t="s">
        <v>411</v>
      </c>
      <c r="F31" s="325"/>
      <c r="G31" s="325"/>
      <c r="H31" s="325"/>
      <c r="I31" s="173"/>
      <c r="J31" s="325" t="s">
        <v>372</v>
      </c>
      <c r="K31" s="325"/>
      <c r="L31" s="173" t="s">
        <v>409</v>
      </c>
      <c r="M31" s="173" t="s">
        <v>373</v>
      </c>
      <c r="N31" s="70">
        <v>1</v>
      </c>
      <c r="O31" s="157">
        <v>42737</v>
      </c>
      <c r="P31" s="158">
        <v>43069</v>
      </c>
      <c r="Q31" s="168"/>
    </row>
    <row r="32" spans="1:19" ht="18.75" thickBot="1" x14ac:dyDescent="0.25">
      <c r="A32" s="18"/>
      <c r="B32" s="17"/>
      <c r="C32" s="17"/>
      <c r="D32" s="17"/>
      <c r="E32" s="17"/>
      <c r="F32" s="17"/>
      <c r="G32" s="17"/>
      <c r="H32" s="17"/>
      <c r="I32" s="17"/>
      <c r="J32" s="17"/>
      <c r="K32" s="17"/>
      <c r="L32" s="17"/>
      <c r="M32" s="17"/>
      <c r="N32" s="17"/>
      <c r="O32" s="17"/>
      <c r="P32" s="16"/>
      <c r="Q32" s="16"/>
    </row>
    <row r="33" spans="1:19" ht="39.75" customHeight="1" thickBot="1" x14ac:dyDescent="0.3">
      <c r="A33" s="339" t="s">
        <v>172</v>
      </c>
      <c r="B33" s="340"/>
      <c r="C33" s="341" t="s">
        <v>176</v>
      </c>
      <c r="D33" s="342"/>
      <c r="E33" s="342"/>
      <c r="F33" s="342"/>
      <c r="G33" s="342"/>
      <c r="H33" s="342"/>
      <c r="I33" s="342"/>
      <c r="J33" s="342"/>
      <c r="K33" s="342"/>
      <c r="L33" s="342"/>
      <c r="M33" s="342"/>
      <c r="N33" s="342"/>
      <c r="O33" s="342"/>
      <c r="P33" s="343"/>
      <c r="Q33" s="178"/>
    </row>
    <row r="34" spans="1:19" ht="18.75" thickBot="1" x14ac:dyDescent="0.25">
      <c r="A34" s="18"/>
      <c r="B34" s="17"/>
      <c r="C34" s="17"/>
      <c r="D34" s="17"/>
      <c r="E34" s="17"/>
      <c r="F34" s="17"/>
      <c r="G34" s="17"/>
      <c r="H34" s="17"/>
      <c r="I34" s="17"/>
      <c r="J34" s="17"/>
      <c r="K34" s="17"/>
      <c r="L34" s="17"/>
      <c r="M34" s="17"/>
      <c r="N34" s="17"/>
      <c r="O34" s="17"/>
      <c r="P34" s="16"/>
      <c r="Q34" s="16"/>
    </row>
    <row r="35" spans="1:19" ht="38.25" customHeight="1" thickBot="1" x14ac:dyDescent="0.3">
      <c r="A35" s="347" t="s">
        <v>201</v>
      </c>
      <c r="B35" s="348"/>
      <c r="C35" s="349" t="s">
        <v>202</v>
      </c>
      <c r="D35" s="350"/>
      <c r="E35" s="350"/>
      <c r="F35" s="351"/>
      <c r="G35" s="352"/>
      <c r="H35" s="353"/>
      <c r="I35" s="19"/>
      <c r="J35" s="358"/>
      <c r="K35" s="358"/>
      <c r="L35" s="358"/>
      <c r="M35" s="358"/>
      <c r="N35" s="358"/>
      <c r="O35" s="358"/>
      <c r="P35" s="358"/>
      <c r="Q35" s="358"/>
    </row>
    <row r="36" spans="1:19" ht="14.25" customHeight="1" thickBot="1" x14ac:dyDescent="0.3">
      <c r="A36" s="150"/>
      <c r="B36" s="151"/>
      <c r="C36" s="152"/>
      <c r="D36" s="152"/>
      <c r="E36" s="152"/>
      <c r="F36" s="152"/>
      <c r="G36" s="176"/>
      <c r="H36" s="176"/>
      <c r="I36" s="19"/>
      <c r="J36" s="138"/>
      <c r="K36" s="138"/>
      <c r="L36" s="138"/>
      <c r="M36" s="138"/>
      <c r="N36" s="138"/>
      <c r="O36" s="138"/>
      <c r="P36" s="138"/>
      <c r="Q36" s="138"/>
    </row>
    <row r="37" spans="1:19" s="25" customFormat="1" ht="32.25" customHeight="1" thickBot="1" x14ac:dyDescent="0.3">
      <c r="A37" s="344" t="s">
        <v>173</v>
      </c>
      <c r="B37" s="345"/>
      <c r="C37" s="345"/>
      <c r="D37" s="345"/>
      <c r="E37" s="346" t="s">
        <v>8</v>
      </c>
      <c r="F37" s="346"/>
      <c r="G37" s="346"/>
      <c r="H37" s="346"/>
      <c r="I37" s="198" t="s">
        <v>123</v>
      </c>
      <c r="J37" s="346" t="s">
        <v>221</v>
      </c>
      <c r="K37" s="346"/>
      <c r="L37" s="198" t="s">
        <v>228</v>
      </c>
      <c r="M37" s="198" t="s">
        <v>229</v>
      </c>
      <c r="N37" s="198" t="s">
        <v>230</v>
      </c>
      <c r="O37" s="198" t="s">
        <v>239</v>
      </c>
      <c r="P37" s="198" t="s">
        <v>174</v>
      </c>
      <c r="Q37" s="155" t="s">
        <v>175</v>
      </c>
      <c r="R37" s="171"/>
      <c r="S37" s="171"/>
    </row>
    <row r="38" spans="1:19" s="10" customFormat="1" ht="322.5" customHeight="1" x14ac:dyDescent="0.2">
      <c r="A38" s="329" t="s">
        <v>218</v>
      </c>
      <c r="B38" s="330"/>
      <c r="C38" s="330"/>
      <c r="D38" s="330"/>
      <c r="E38" s="331" t="s">
        <v>290</v>
      </c>
      <c r="F38" s="331"/>
      <c r="G38" s="331"/>
      <c r="H38" s="331"/>
      <c r="I38" s="200"/>
      <c r="J38" s="331" t="s">
        <v>217</v>
      </c>
      <c r="K38" s="331"/>
      <c r="L38" s="200" t="s">
        <v>338</v>
      </c>
      <c r="M38" s="204" t="s">
        <v>380</v>
      </c>
      <c r="N38" s="205">
        <v>1</v>
      </c>
      <c r="O38" s="202">
        <v>42737</v>
      </c>
      <c r="P38" s="203">
        <v>43099</v>
      </c>
      <c r="Q38" s="187"/>
    </row>
    <row r="39" spans="1:19" s="10" customFormat="1" ht="108.75" customHeight="1" x14ac:dyDescent="0.2">
      <c r="A39" s="332" t="s">
        <v>291</v>
      </c>
      <c r="B39" s="333"/>
      <c r="C39" s="333"/>
      <c r="D39" s="333"/>
      <c r="E39" s="334" t="s">
        <v>374</v>
      </c>
      <c r="F39" s="334"/>
      <c r="G39" s="334"/>
      <c r="H39" s="334"/>
      <c r="I39" s="177"/>
      <c r="J39" s="334" t="s">
        <v>217</v>
      </c>
      <c r="K39" s="334"/>
      <c r="L39" s="177" t="s">
        <v>339</v>
      </c>
      <c r="M39" s="180" t="s">
        <v>340</v>
      </c>
      <c r="N39" s="159">
        <v>1</v>
      </c>
      <c r="O39" s="167">
        <v>42795</v>
      </c>
      <c r="P39" s="169">
        <v>43008</v>
      </c>
      <c r="Q39" s="187"/>
    </row>
    <row r="40" spans="1:19" s="10" customFormat="1" ht="131.25" customHeight="1" thickBot="1" x14ac:dyDescent="0.25">
      <c r="A40" s="323" t="s">
        <v>375</v>
      </c>
      <c r="B40" s="324"/>
      <c r="C40" s="324"/>
      <c r="D40" s="324"/>
      <c r="E40" s="325" t="s">
        <v>293</v>
      </c>
      <c r="F40" s="325"/>
      <c r="G40" s="325"/>
      <c r="H40" s="325"/>
      <c r="I40" s="173"/>
      <c r="J40" s="325" t="s">
        <v>217</v>
      </c>
      <c r="K40" s="325"/>
      <c r="L40" s="173" t="s">
        <v>341</v>
      </c>
      <c r="M40" s="186" t="s">
        <v>292</v>
      </c>
      <c r="N40" s="170">
        <v>1</v>
      </c>
      <c r="O40" s="157">
        <v>42737</v>
      </c>
      <c r="P40" s="158">
        <v>43098</v>
      </c>
      <c r="Q40" s="168"/>
    </row>
    <row r="41" spans="1:19" ht="18.75" thickBot="1" x14ac:dyDescent="0.25">
      <c r="A41" s="18"/>
      <c r="B41" s="17"/>
      <c r="C41" s="17"/>
      <c r="D41" s="17"/>
      <c r="E41" s="17"/>
      <c r="F41" s="17"/>
      <c r="G41" s="17"/>
      <c r="H41" s="17"/>
      <c r="I41" s="17"/>
      <c r="J41" s="17"/>
      <c r="K41" s="17"/>
      <c r="L41" s="17"/>
      <c r="M41" s="17"/>
      <c r="N41" s="17"/>
      <c r="O41" s="17"/>
      <c r="P41" s="16"/>
      <c r="Q41" s="16"/>
    </row>
    <row r="42" spans="1:19" ht="38.25" customHeight="1" thickBot="1" x14ac:dyDescent="0.3">
      <c r="A42" s="347" t="s">
        <v>203</v>
      </c>
      <c r="B42" s="348"/>
      <c r="C42" s="349" t="s">
        <v>204</v>
      </c>
      <c r="D42" s="350"/>
      <c r="E42" s="350"/>
      <c r="F42" s="351"/>
      <c r="G42" s="352"/>
      <c r="H42" s="353"/>
      <c r="I42" s="19"/>
      <c r="J42" s="358"/>
      <c r="K42" s="358"/>
      <c r="L42" s="358"/>
      <c r="M42" s="358"/>
      <c r="N42" s="358"/>
      <c r="O42" s="358"/>
      <c r="P42" s="358"/>
      <c r="Q42" s="358"/>
    </row>
    <row r="43" spans="1:19" ht="14.25" customHeight="1" thickBot="1" x14ac:dyDescent="0.3">
      <c r="A43" s="150"/>
      <c r="B43" s="151"/>
      <c r="C43" s="152"/>
      <c r="D43" s="152"/>
      <c r="E43" s="152"/>
      <c r="F43" s="152"/>
      <c r="G43" s="176"/>
      <c r="H43" s="176"/>
      <c r="I43" s="19"/>
      <c r="J43" s="138"/>
      <c r="K43" s="138"/>
      <c r="L43" s="138"/>
      <c r="M43" s="138"/>
      <c r="N43" s="138"/>
      <c r="O43" s="138"/>
      <c r="P43" s="138"/>
      <c r="Q43" s="138"/>
    </row>
    <row r="44" spans="1:19" s="25" customFormat="1" ht="32.25" customHeight="1" thickBot="1" x14ac:dyDescent="0.3">
      <c r="A44" s="344" t="s">
        <v>173</v>
      </c>
      <c r="B44" s="345"/>
      <c r="C44" s="345"/>
      <c r="D44" s="345"/>
      <c r="E44" s="346" t="s">
        <v>8</v>
      </c>
      <c r="F44" s="346"/>
      <c r="G44" s="346"/>
      <c r="H44" s="346"/>
      <c r="I44" s="198" t="s">
        <v>123</v>
      </c>
      <c r="J44" s="346" t="s">
        <v>221</v>
      </c>
      <c r="K44" s="346"/>
      <c r="L44" s="198" t="s">
        <v>228</v>
      </c>
      <c r="M44" s="198" t="s">
        <v>229</v>
      </c>
      <c r="N44" s="198" t="s">
        <v>230</v>
      </c>
      <c r="O44" s="198" t="s">
        <v>239</v>
      </c>
      <c r="P44" s="199" t="s">
        <v>174</v>
      </c>
      <c r="Q44" s="181" t="s">
        <v>175</v>
      </c>
      <c r="R44" s="171"/>
      <c r="S44" s="171"/>
    </row>
    <row r="45" spans="1:19" s="10" customFormat="1" ht="131.25" customHeight="1" thickBot="1" x14ac:dyDescent="0.25">
      <c r="A45" s="355" t="s">
        <v>94</v>
      </c>
      <c r="B45" s="356"/>
      <c r="C45" s="356"/>
      <c r="D45" s="356"/>
      <c r="E45" s="357" t="s">
        <v>355</v>
      </c>
      <c r="F45" s="357"/>
      <c r="G45" s="357"/>
      <c r="H45" s="357"/>
      <c r="I45" s="193"/>
      <c r="J45" s="357" t="s">
        <v>217</v>
      </c>
      <c r="K45" s="357"/>
      <c r="L45" s="193" t="s">
        <v>342</v>
      </c>
      <c r="M45" s="206" t="s">
        <v>292</v>
      </c>
      <c r="N45" s="207">
        <v>1</v>
      </c>
      <c r="O45" s="195">
        <v>42737</v>
      </c>
      <c r="P45" s="196">
        <v>43098</v>
      </c>
      <c r="Q45" s="187"/>
    </row>
    <row r="46" spans="1:19" ht="18.75" thickBot="1" x14ac:dyDescent="0.25">
      <c r="A46" s="18"/>
      <c r="B46" s="17"/>
      <c r="C46" s="17"/>
      <c r="D46" s="17"/>
      <c r="E46" s="17"/>
      <c r="F46" s="17"/>
      <c r="G46" s="17"/>
      <c r="H46" s="17"/>
      <c r="I46" s="17"/>
      <c r="J46" s="17"/>
      <c r="K46" s="17"/>
      <c r="L46" s="17"/>
      <c r="M46" s="17"/>
      <c r="N46" s="17"/>
      <c r="O46" s="17"/>
      <c r="P46" s="16"/>
      <c r="Q46" s="16"/>
    </row>
    <row r="47" spans="1:19" ht="38.25" customHeight="1" thickBot="1" x14ac:dyDescent="0.3">
      <c r="A47" s="347" t="s">
        <v>205</v>
      </c>
      <c r="B47" s="348"/>
      <c r="C47" s="349" t="s">
        <v>206</v>
      </c>
      <c r="D47" s="350"/>
      <c r="E47" s="350"/>
      <c r="F47" s="351"/>
      <c r="G47" s="352"/>
      <c r="H47" s="353"/>
      <c r="I47" s="19"/>
      <c r="J47" s="358"/>
      <c r="K47" s="358"/>
      <c r="L47" s="358"/>
      <c r="M47" s="358"/>
      <c r="N47" s="358"/>
      <c r="O47" s="358"/>
      <c r="P47" s="358"/>
      <c r="Q47" s="358"/>
    </row>
    <row r="48" spans="1:19" ht="14.25" customHeight="1" thickBot="1" x14ac:dyDescent="0.3">
      <c r="A48" s="150"/>
      <c r="B48" s="151"/>
      <c r="C48" s="152"/>
      <c r="D48" s="152"/>
      <c r="E48" s="152"/>
      <c r="F48" s="152"/>
      <c r="G48" s="176"/>
      <c r="H48" s="176"/>
      <c r="I48" s="19"/>
      <c r="J48" s="138"/>
      <c r="K48" s="138"/>
      <c r="L48" s="138"/>
      <c r="M48" s="138"/>
      <c r="N48" s="138"/>
      <c r="O48" s="138"/>
      <c r="P48" s="138"/>
      <c r="Q48" s="138"/>
    </row>
    <row r="49" spans="1:19" s="25" customFormat="1" ht="47.25" customHeight="1" thickBot="1" x14ac:dyDescent="0.3">
      <c r="A49" s="344" t="s">
        <v>173</v>
      </c>
      <c r="B49" s="345"/>
      <c r="C49" s="345"/>
      <c r="D49" s="345"/>
      <c r="E49" s="346" t="s">
        <v>8</v>
      </c>
      <c r="F49" s="346"/>
      <c r="G49" s="346"/>
      <c r="H49" s="346"/>
      <c r="I49" s="198" t="s">
        <v>123</v>
      </c>
      <c r="J49" s="346" t="s">
        <v>221</v>
      </c>
      <c r="K49" s="346"/>
      <c r="L49" s="198" t="s">
        <v>228</v>
      </c>
      <c r="M49" s="198" t="s">
        <v>229</v>
      </c>
      <c r="N49" s="198" t="s">
        <v>230</v>
      </c>
      <c r="O49" s="198" t="s">
        <v>239</v>
      </c>
      <c r="P49" s="199" t="s">
        <v>174</v>
      </c>
      <c r="Q49" s="181" t="s">
        <v>175</v>
      </c>
      <c r="R49" s="171"/>
      <c r="S49" s="171"/>
    </row>
    <row r="50" spans="1:19" s="10" customFormat="1" ht="131.25" customHeight="1" thickBot="1" x14ac:dyDescent="0.25">
      <c r="A50" s="355" t="s">
        <v>223</v>
      </c>
      <c r="B50" s="356"/>
      <c r="C50" s="356"/>
      <c r="D50" s="356"/>
      <c r="E50" s="357" t="s">
        <v>376</v>
      </c>
      <c r="F50" s="357"/>
      <c r="G50" s="357"/>
      <c r="H50" s="357"/>
      <c r="I50" s="193"/>
      <c r="J50" s="357" t="s">
        <v>217</v>
      </c>
      <c r="K50" s="357"/>
      <c r="L50" s="193" t="s">
        <v>294</v>
      </c>
      <c r="M50" s="206" t="s">
        <v>246</v>
      </c>
      <c r="N50" s="207">
        <v>1</v>
      </c>
      <c r="O50" s="195">
        <v>42979</v>
      </c>
      <c r="P50" s="196">
        <v>43038</v>
      </c>
      <c r="Q50" s="187"/>
    </row>
    <row r="51" spans="1:19" ht="18.75" thickBot="1" x14ac:dyDescent="0.25">
      <c r="A51" s="18"/>
      <c r="B51" s="17"/>
      <c r="C51" s="17"/>
      <c r="D51" s="17"/>
      <c r="E51" s="17"/>
      <c r="F51" s="17"/>
      <c r="G51" s="17"/>
      <c r="H51" s="17"/>
      <c r="I51" s="17"/>
      <c r="J51" s="17"/>
      <c r="K51" s="17"/>
      <c r="L51" s="17"/>
      <c r="M51" s="17"/>
      <c r="N51" s="17"/>
      <c r="O51" s="17"/>
      <c r="P51" s="16"/>
      <c r="Q51" s="16"/>
    </row>
    <row r="52" spans="1:19" s="25" customFormat="1" ht="47.25" customHeight="1" thickBot="1" x14ac:dyDescent="0.3">
      <c r="A52" s="344" t="s">
        <v>173</v>
      </c>
      <c r="B52" s="345"/>
      <c r="C52" s="345"/>
      <c r="D52" s="345"/>
      <c r="E52" s="346" t="s">
        <v>8</v>
      </c>
      <c r="F52" s="346"/>
      <c r="G52" s="346"/>
      <c r="H52" s="346"/>
      <c r="I52" s="198" t="s">
        <v>123</v>
      </c>
      <c r="J52" s="346" t="s">
        <v>221</v>
      </c>
      <c r="K52" s="346"/>
      <c r="L52" s="198" t="s">
        <v>228</v>
      </c>
      <c r="M52" s="198" t="s">
        <v>229</v>
      </c>
      <c r="N52" s="198" t="s">
        <v>230</v>
      </c>
      <c r="O52" s="198" t="s">
        <v>239</v>
      </c>
      <c r="P52" s="199" t="s">
        <v>174</v>
      </c>
      <c r="Q52" s="181" t="s">
        <v>175</v>
      </c>
      <c r="R52" s="171"/>
      <c r="S52" s="171"/>
    </row>
    <row r="53" spans="1:19" s="10" customFormat="1" ht="131.25" customHeight="1" thickBot="1" x14ac:dyDescent="0.25">
      <c r="A53" s="355" t="s">
        <v>96</v>
      </c>
      <c r="B53" s="356"/>
      <c r="C53" s="356"/>
      <c r="D53" s="356"/>
      <c r="E53" s="357" t="s">
        <v>212</v>
      </c>
      <c r="F53" s="357"/>
      <c r="G53" s="357"/>
      <c r="H53" s="357"/>
      <c r="I53" s="193"/>
      <c r="J53" s="357" t="s">
        <v>217</v>
      </c>
      <c r="K53" s="357"/>
      <c r="L53" s="193" t="s">
        <v>343</v>
      </c>
      <c r="M53" s="206" t="s">
        <v>344</v>
      </c>
      <c r="N53" s="207">
        <v>1</v>
      </c>
      <c r="O53" s="195">
        <v>42979</v>
      </c>
      <c r="P53" s="196">
        <v>43098</v>
      </c>
      <c r="Q53" s="187"/>
    </row>
    <row r="54" spans="1:19" ht="18.75" thickBot="1" x14ac:dyDescent="0.25">
      <c r="A54" s="18"/>
      <c r="B54" s="17"/>
      <c r="C54" s="17"/>
      <c r="D54" s="17"/>
      <c r="E54" s="17"/>
      <c r="F54" s="17"/>
      <c r="G54" s="17"/>
      <c r="H54" s="17"/>
      <c r="I54" s="17"/>
      <c r="J54" s="17"/>
      <c r="K54" s="17"/>
      <c r="L54" s="17"/>
      <c r="M54" s="17"/>
      <c r="N54" s="17"/>
      <c r="O54" s="17"/>
      <c r="P54" s="16"/>
      <c r="Q54" s="16"/>
    </row>
    <row r="55" spans="1:19" ht="38.25" customHeight="1" thickBot="1" x14ac:dyDescent="0.3">
      <c r="A55" s="347" t="s">
        <v>207</v>
      </c>
      <c r="B55" s="348"/>
      <c r="C55" s="349" t="s">
        <v>208</v>
      </c>
      <c r="D55" s="350"/>
      <c r="E55" s="350"/>
      <c r="F55" s="351"/>
      <c r="G55" s="352"/>
      <c r="H55" s="353"/>
      <c r="I55" s="19"/>
      <c r="J55" s="358"/>
      <c r="K55" s="358"/>
      <c r="L55" s="358"/>
      <c r="M55" s="358"/>
      <c r="N55" s="358"/>
      <c r="O55" s="358"/>
      <c r="P55" s="358"/>
      <c r="Q55" s="358"/>
    </row>
    <row r="56" spans="1:19" ht="14.25" customHeight="1" thickBot="1" x14ac:dyDescent="0.3">
      <c r="A56" s="150"/>
      <c r="B56" s="151"/>
      <c r="C56" s="152"/>
      <c r="D56" s="152"/>
      <c r="E56" s="152"/>
      <c r="F56" s="152"/>
      <c r="G56" s="176"/>
      <c r="H56" s="176"/>
      <c r="I56" s="19"/>
      <c r="J56" s="138"/>
      <c r="K56" s="138"/>
      <c r="L56" s="138"/>
      <c r="M56" s="138"/>
      <c r="N56" s="138"/>
      <c r="O56" s="138"/>
      <c r="P56" s="138"/>
      <c r="Q56" s="138"/>
    </row>
    <row r="57" spans="1:19" s="25" customFormat="1" ht="32.25" customHeight="1" thickBot="1" x14ac:dyDescent="0.3">
      <c r="A57" s="344" t="s">
        <v>173</v>
      </c>
      <c r="B57" s="345"/>
      <c r="C57" s="345"/>
      <c r="D57" s="345"/>
      <c r="E57" s="346" t="s">
        <v>8</v>
      </c>
      <c r="F57" s="346"/>
      <c r="G57" s="346"/>
      <c r="H57" s="346"/>
      <c r="I57" s="198" t="s">
        <v>123</v>
      </c>
      <c r="J57" s="346" t="s">
        <v>221</v>
      </c>
      <c r="K57" s="346"/>
      <c r="L57" s="198" t="s">
        <v>228</v>
      </c>
      <c r="M57" s="198" t="s">
        <v>233</v>
      </c>
      <c r="N57" s="198" t="s">
        <v>230</v>
      </c>
      <c r="O57" s="198" t="s">
        <v>239</v>
      </c>
      <c r="P57" s="199" t="s">
        <v>174</v>
      </c>
      <c r="Q57" s="181" t="s">
        <v>175</v>
      </c>
      <c r="R57" s="171"/>
      <c r="S57" s="171"/>
    </row>
    <row r="58" spans="1:19" s="10" customFormat="1" ht="98.25" customHeight="1" thickBot="1" x14ac:dyDescent="0.25">
      <c r="A58" s="355" t="s">
        <v>213</v>
      </c>
      <c r="B58" s="369"/>
      <c r="C58" s="369"/>
      <c r="D58" s="369"/>
      <c r="E58" s="357" t="s">
        <v>377</v>
      </c>
      <c r="F58" s="357"/>
      <c r="G58" s="357"/>
      <c r="H58" s="357"/>
      <c r="I58" s="193"/>
      <c r="J58" s="357" t="s">
        <v>217</v>
      </c>
      <c r="K58" s="357"/>
      <c r="L58" s="193" t="s">
        <v>231</v>
      </c>
      <c r="M58" s="193" t="s">
        <v>232</v>
      </c>
      <c r="N58" s="207">
        <v>1</v>
      </c>
      <c r="O58" s="195">
        <v>43040</v>
      </c>
      <c r="P58" s="196">
        <v>43099</v>
      </c>
      <c r="Q58" s="168"/>
    </row>
    <row r="59" spans="1:19" ht="18.75" thickBot="1" x14ac:dyDescent="0.25">
      <c r="A59" s="18"/>
      <c r="B59" s="17"/>
      <c r="C59" s="17"/>
      <c r="D59" s="17"/>
      <c r="E59" s="17"/>
      <c r="F59" s="17"/>
      <c r="G59" s="17"/>
      <c r="H59" s="17"/>
      <c r="I59" s="17"/>
      <c r="J59" s="17"/>
      <c r="K59" s="17"/>
      <c r="L59" s="17"/>
      <c r="M59" s="17"/>
      <c r="N59" s="17"/>
      <c r="O59" s="17"/>
      <c r="P59" s="16"/>
      <c r="Q59" s="16"/>
    </row>
    <row r="60" spans="1:19" ht="39.75" customHeight="1" thickBot="1" x14ac:dyDescent="0.3">
      <c r="A60" s="339" t="s">
        <v>172</v>
      </c>
      <c r="B60" s="340"/>
      <c r="C60" s="341" t="s">
        <v>177</v>
      </c>
      <c r="D60" s="342"/>
      <c r="E60" s="342"/>
      <c r="F60" s="342"/>
      <c r="G60" s="342"/>
      <c r="H60" s="342"/>
      <c r="I60" s="342"/>
      <c r="J60" s="342"/>
      <c r="K60" s="342"/>
      <c r="L60" s="342"/>
      <c r="M60" s="342"/>
      <c r="N60" s="342"/>
      <c r="O60" s="342"/>
      <c r="P60" s="343"/>
      <c r="Q60" s="178"/>
    </row>
    <row r="61" spans="1:19" ht="18.75" thickBot="1" x14ac:dyDescent="0.25">
      <c r="A61" s="18"/>
      <c r="B61" s="17"/>
      <c r="C61" s="17"/>
      <c r="D61" s="17"/>
      <c r="E61" s="17"/>
      <c r="F61" s="17"/>
      <c r="G61" s="17"/>
      <c r="H61" s="17"/>
      <c r="I61" s="17"/>
      <c r="J61" s="17"/>
      <c r="K61" s="17"/>
      <c r="L61" s="17"/>
      <c r="M61" s="17"/>
      <c r="N61" s="17"/>
      <c r="O61" s="17"/>
      <c r="P61" s="16"/>
      <c r="Q61" s="16"/>
    </row>
    <row r="62" spans="1:19" ht="38.25" customHeight="1" thickBot="1" x14ac:dyDescent="0.3">
      <c r="A62" s="347" t="s">
        <v>191</v>
      </c>
      <c r="B62" s="348"/>
      <c r="C62" s="349" t="s">
        <v>186</v>
      </c>
      <c r="D62" s="350"/>
      <c r="E62" s="350"/>
      <c r="F62" s="351"/>
      <c r="G62" s="352"/>
      <c r="H62" s="353"/>
      <c r="I62" s="19"/>
      <c r="J62" s="358"/>
      <c r="K62" s="358"/>
      <c r="L62" s="358"/>
      <c r="M62" s="358"/>
      <c r="N62" s="358"/>
      <c r="O62" s="358"/>
      <c r="P62" s="358"/>
      <c r="Q62" s="358"/>
    </row>
    <row r="63" spans="1:19" ht="14.25" customHeight="1" thickBot="1" x14ac:dyDescent="0.3">
      <c r="A63" s="150"/>
      <c r="B63" s="151"/>
      <c r="C63" s="152"/>
      <c r="D63" s="152"/>
      <c r="E63" s="152"/>
      <c r="F63" s="152"/>
      <c r="G63" s="176"/>
      <c r="H63" s="176"/>
      <c r="I63" s="19"/>
      <c r="J63" s="138"/>
      <c r="K63" s="138"/>
      <c r="L63" s="138"/>
      <c r="M63" s="138"/>
      <c r="N63" s="138"/>
      <c r="O63" s="138"/>
      <c r="P63" s="138"/>
      <c r="Q63" s="138"/>
    </row>
    <row r="64" spans="1:19" s="25" customFormat="1" ht="32.25" customHeight="1" thickBot="1" x14ac:dyDescent="0.3">
      <c r="A64" s="344" t="s">
        <v>173</v>
      </c>
      <c r="B64" s="345"/>
      <c r="C64" s="345"/>
      <c r="D64" s="345"/>
      <c r="E64" s="346" t="s">
        <v>8</v>
      </c>
      <c r="F64" s="346"/>
      <c r="G64" s="346"/>
      <c r="H64" s="346"/>
      <c r="I64" s="198" t="s">
        <v>123</v>
      </c>
      <c r="J64" s="346" t="s">
        <v>221</v>
      </c>
      <c r="K64" s="346"/>
      <c r="L64" s="198" t="s">
        <v>228</v>
      </c>
      <c r="M64" s="198" t="s">
        <v>229</v>
      </c>
      <c r="N64" s="198" t="s">
        <v>230</v>
      </c>
      <c r="O64" s="198" t="s">
        <v>239</v>
      </c>
      <c r="P64" s="199" t="s">
        <v>174</v>
      </c>
      <c r="Q64" s="181" t="s">
        <v>175</v>
      </c>
      <c r="R64" s="171"/>
      <c r="S64" s="171"/>
    </row>
    <row r="65" spans="1:19" s="10" customFormat="1" ht="200.25" customHeight="1" thickBot="1" x14ac:dyDescent="0.25">
      <c r="A65" s="329" t="s">
        <v>224</v>
      </c>
      <c r="B65" s="362"/>
      <c r="C65" s="362"/>
      <c r="D65" s="362"/>
      <c r="E65" s="331" t="s">
        <v>295</v>
      </c>
      <c r="F65" s="331"/>
      <c r="G65" s="331"/>
      <c r="H65" s="331"/>
      <c r="I65" s="200"/>
      <c r="J65" s="331" t="s">
        <v>217</v>
      </c>
      <c r="K65" s="331"/>
      <c r="L65" s="200" t="s">
        <v>345</v>
      </c>
      <c r="M65" s="200" t="s">
        <v>296</v>
      </c>
      <c r="N65" s="205">
        <v>1</v>
      </c>
      <c r="O65" s="202">
        <v>42737</v>
      </c>
      <c r="P65" s="203">
        <v>43039</v>
      </c>
      <c r="Q65" s="168"/>
    </row>
    <row r="66" spans="1:19" s="10" customFormat="1" ht="98.25" customHeight="1" thickBot="1" x14ac:dyDescent="0.25">
      <c r="A66" s="332" t="s">
        <v>225</v>
      </c>
      <c r="B66" s="370"/>
      <c r="C66" s="370"/>
      <c r="D66" s="370"/>
      <c r="E66" s="334" t="s">
        <v>297</v>
      </c>
      <c r="F66" s="334"/>
      <c r="G66" s="334"/>
      <c r="H66" s="334"/>
      <c r="I66" s="177"/>
      <c r="J66" s="334" t="s">
        <v>217</v>
      </c>
      <c r="K66" s="334"/>
      <c r="L66" s="177" t="s">
        <v>300</v>
      </c>
      <c r="M66" s="177" t="s">
        <v>244</v>
      </c>
      <c r="N66" s="159">
        <v>1</v>
      </c>
      <c r="O66" s="167">
        <v>42737</v>
      </c>
      <c r="P66" s="169">
        <v>43098</v>
      </c>
      <c r="Q66" s="168"/>
    </row>
    <row r="67" spans="1:19" s="10" customFormat="1" ht="98.25" customHeight="1" thickBot="1" x14ac:dyDescent="0.25">
      <c r="A67" s="323" t="s">
        <v>226</v>
      </c>
      <c r="B67" s="368"/>
      <c r="C67" s="368"/>
      <c r="D67" s="368"/>
      <c r="E67" s="325" t="s">
        <v>298</v>
      </c>
      <c r="F67" s="325"/>
      <c r="G67" s="325"/>
      <c r="H67" s="325"/>
      <c r="I67" s="173"/>
      <c r="J67" s="325" t="s">
        <v>217</v>
      </c>
      <c r="K67" s="325"/>
      <c r="L67" s="173" t="s">
        <v>301</v>
      </c>
      <c r="M67" s="173" t="s">
        <v>299</v>
      </c>
      <c r="N67" s="170">
        <v>1</v>
      </c>
      <c r="O67" s="157">
        <v>42737</v>
      </c>
      <c r="P67" s="158">
        <v>43098</v>
      </c>
      <c r="Q67" s="168"/>
    </row>
    <row r="68" spans="1:19" ht="18.75" thickBot="1" x14ac:dyDescent="0.25">
      <c r="A68" s="18"/>
      <c r="B68" s="17"/>
      <c r="C68" s="17"/>
      <c r="D68" s="17"/>
      <c r="E68" s="17"/>
      <c r="F68" s="17"/>
      <c r="G68" s="17"/>
      <c r="H68" s="17"/>
      <c r="I68" s="17"/>
      <c r="J68" s="17"/>
      <c r="K68" s="17"/>
      <c r="L68" s="17"/>
      <c r="M68" s="17"/>
      <c r="N68" s="17"/>
      <c r="O68" s="17"/>
      <c r="P68" s="16"/>
      <c r="Q68" s="16"/>
    </row>
    <row r="69" spans="1:19" ht="25.5" customHeight="1" thickBot="1" x14ac:dyDescent="0.3">
      <c r="A69" s="347" t="s">
        <v>192</v>
      </c>
      <c r="B69" s="348"/>
      <c r="C69" s="349" t="s">
        <v>187</v>
      </c>
      <c r="D69" s="350"/>
      <c r="E69" s="350"/>
      <c r="F69" s="351"/>
      <c r="G69" s="352"/>
      <c r="H69" s="353"/>
      <c r="I69" s="19"/>
      <c r="J69" s="358"/>
      <c r="K69" s="358"/>
      <c r="L69" s="358"/>
      <c r="M69" s="358"/>
      <c r="N69" s="358"/>
      <c r="O69" s="358"/>
      <c r="P69" s="358"/>
      <c r="Q69" s="358"/>
    </row>
    <row r="70" spans="1:19" ht="14.25" customHeight="1" thickBot="1" x14ac:dyDescent="0.3">
      <c r="A70" s="150"/>
      <c r="B70" s="151"/>
      <c r="C70" s="152"/>
      <c r="D70" s="152"/>
      <c r="E70" s="152"/>
      <c r="F70" s="152"/>
      <c r="G70" s="176"/>
      <c r="H70" s="176"/>
      <c r="I70" s="19"/>
      <c r="J70" s="138"/>
      <c r="K70" s="138"/>
      <c r="L70" s="138"/>
      <c r="M70" s="138"/>
      <c r="N70" s="138"/>
      <c r="O70" s="138"/>
      <c r="P70" s="138"/>
      <c r="Q70" s="138"/>
    </row>
    <row r="71" spans="1:19" s="25" customFormat="1" ht="32.25" customHeight="1" thickBot="1" x14ac:dyDescent="0.3">
      <c r="A71" s="344" t="s">
        <v>173</v>
      </c>
      <c r="B71" s="345"/>
      <c r="C71" s="345"/>
      <c r="D71" s="345"/>
      <c r="E71" s="346" t="s">
        <v>8</v>
      </c>
      <c r="F71" s="346"/>
      <c r="G71" s="346"/>
      <c r="H71" s="346"/>
      <c r="I71" s="198" t="s">
        <v>123</v>
      </c>
      <c r="J71" s="346" t="s">
        <v>221</v>
      </c>
      <c r="K71" s="346"/>
      <c r="L71" s="198" t="s">
        <v>228</v>
      </c>
      <c r="M71" s="198" t="s">
        <v>229</v>
      </c>
      <c r="N71" s="198" t="s">
        <v>230</v>
      </c>
      <c r="O71" s="198" t="s">
        <v>239</v>
      </c>
      <c r="P71" s="199" t="s">
        <v>174</v>
      </c>
      <c r="Q71" s="181" t="s">
        <v>175</v>
      </c>
      <c r="R71" s="171"/>
      <c r="S71" s="171"/>
    </row>
    <row r="72" spans="1:19" s="10" customFormat="1" ht="80.25" customHeight="1" thickBot="1" x14ac:dyDescent="0.25">
      <c r="A72" s="355" t="s">
        <v>346</v>
      </c>
      <c r="B72" s="369"/>
      <c r="C72" s="369"/>
      <c r="D72" s="369"/>
      <c r="E72" s="357" t="s">
        <v>302</v>
      </c>
      <c r="F72" s="357"/>
      <c r="G72" s="357"/>
      <c r="H72" s="357"/>
      <c r="I72" s="193"/>
      <c r="J72" s="357" t="s">
        <v>217</v>
      </c>
      <c r="K72" s="357"/>
      <c r="L72" s="193" t="s">
        <v>347</v>
      </c>
      <c r="M72" s="193" t="s">
        <v>303</v>
      </c>
      <c r="N72" s="207">
        <v>1</v>
      </c>
      <c r="O72" s="195">
        <v>42737</v>
      </c>
      <c r="P72" s="196">
        <v>43098</v>
      </c>
      <c r="Q72" s="187"/>
    </row>
    <row r="73" spans="1:19" ht="18.75" thickBot="1" x14ac:dyDescent="0.25">
      <c r="A73" s="18"/>
      <c r="B73" s="17"/>
      <c r="C73" s="17"/>
      <c r="D73" s="17"/>
      <c r="E73" s="17"/>
      <c r="F73" s="17"/>
      <c r="G73" s="17"/>
      <c r="H73" s="17"/>
      <c r="I73" s="17"/>
      <c r="J73" s="17"/>
      <c r="K73" s="17"/>
      <c r="L73" s="17"/>
      <c r="M73" s="17"/>
      <c r="N73" s="17"/>
      <c r="O73" s="17"/>
      <c r="P73" s="16"/>
      <c r="Q73" s="16"/>
    </row>
    <row r="74" spans="1:19" ht="25.5" customHeight="1" thickBot="1" x14ac:dyDescent="0.3">
      <c r="A74" s="347" t="s">
        <v>193</v>
      </c>
      <c r="B74" s="348"/>
      <c r="C74" s="349" t="s">
        <v>188</v>
      </c>
      <c r="D74" s="350"/>
      <c r="E74" s="350"/>
      <c r="F74" s="351"/>
      <c r="G74" s="352"/>
      <c r="H74" s="353"/>
      <c r="I74" s="19"/>
      <c r="J74" s="358"/>
      <c r="K74" s="358"/>
      <c r="L74" s="358"/>
      <c r="M74" s="358"/>
      <c r="N74" s="358"/>
      <c r="O74" s="358"/>
      <c r="P74" s="358"/>
      <c r="Q74" s="358"/>
    </row>
    <row r="75" spans="1:19" ht="14.25" customHeight="1" thickBot="1" x14ac:dyDescent="0.3">
      <c r="A75" s="150"/>
      <c r="B75" s="151"/>
      <c r="C75" s="152"/>
      <c r="D75" s="152"/>
      <c r="E75" s="152"/>
      <c r="F75" s="152"/>
      <c r="G75" s="176"/>
      <c r="H75" s="176"/>
      <c r="I75" s="19"/>
      <c r="J75" s="138"/>
      <c r="K75" s="138"/>
      <c r="L75" s="138"/>
      <c r="M75" s="138"/>
      <c r="N75" s="138"/>
      <c r="O75" s="138"/>
      <c r="P75" s="138"/>
      <c r="Q75" s="138"/>
    </row>
    <row r="76" spans="1:19" s="25" customFormat="1" ht="32.25" customHeight="1" thickBot="1" x14ac:dyDescent="0.3">
      <c r="A76" s="344" t="s">
        <v>173</v>
      </c>
      <c r="B76" s="345"/>
      <c r="C76" s="345"/>
      <c r="D76" s="345"/>
      <c r="E76" s="346" t="s">
        <v>8</v>
      </c>
      <c r="F76" s="346"/>
      <c r="G76" s="346"/>
      <c r="H76" s="346"/>
      <c r="I76" s="198" t="s">
        <v>123</v>
      </c>
      <c r="J76" s="346" t="s">
        <v>221</v>
      </c>
      <c r="K76" s="346"/>
      <c r="L76" s="198" t="s">
        <v>228</v>
      </c>
      <c r="M76" s="198" t="s">
        <v>229</v>
      </c>
      <c r="N76" s="198" t="s">
        <v>230</v>
      </c>
      <c r="O76" s="198" t="s">
        <v>239</v>
      </c>
      <c r="P76" s="199" t="s">
        <v>174</v>
      </c>
      <c r="Q76" s="181" t="s">
        <v>175</v>
      </c>
      <c r="R76" s="171"/>
      <c r="S76" s="171"/>
    </row>
    <row r="77" spans="1:19" s="10" customFormat="1" ht="140.25" customHeight="1" x14ac:dyDescent="0.2">
      <c r="A77" s="329" t="s">
        <v>304</v>
      </c>
      <c r="B77" s="362"/>
      <c r="C77" s="362"/>
      <c r="D77" s="362"/>
      <c r="E77" s="331" t="s">
        <v>305</v>
      </c>
      <c r="F77" s="331"/>
      <c r="G77" s="331"/>
      <c r="H77" s="331"/>
      <c r="I77" s="200"/>
      <c r="J77" s="331" t="s">
        <v>217</v>
      </c>
      <c r="K77" s="331"/>
      <c r="L77" s="200" t="s">
        <v>348</v>
      </c>
      <c r="M77" s="200" t="s">
        <v>378</v>
      </c>
      <c r="N77" s="205">
        <v>1</v>
      </c>
      <c r="O77" s="202">
        <v>42887</v>
      </c>
      <c r="P77" s="203">
        <v>42977</v>
      </c>
      <c r="Q77" s="187"/>
    </row>
    <row r="78" spans="1:19" s="10" customFormat="1" ht="128.25" customHeight="1" thickBot="1" x14ac:dyDescent="0.25">
      <c r="A78" s="323" t="s">
        <v>242</v>
      </c>
      <c r="B78" s="368"/>
      <c r="C78" s="368"/>
      <c r="D78" s="368"/>
      <c r="E78" s="325" t="s">
        <v>402</v>
      </c>
      <c r="F78" s="325"/>
      <c r="G78" s="325"/>
      <c r="H78" s="325"/>
      <c r="I78" s="173"/>
      <c r="J78" s="325" t="s">
        <v>217</v>
      </c>
      <c r="K78" s="325"/>
      <c r="L78" s="173" t="s">
        <v>384</v>
      </c>
      <c r="M78" s="173" t="s">
        <v>385</v>
      </c>
      <c r="N78" s="170">
        <v>1</v>
      </c>
      <c r="O78" s="157">
        <v>43010</v>
      </c>
      <c r="P78" s="158">
        <v>43098</v>
      </c>
      <c r="Q78" s="187"/>
    </row>
    <row r="79" spans="1:19" ht="18.75" thickBot="1" x14ac:dyDescent="0.25">
      <c r="A79" s="18"/>
      <c r="B79" s="17"/>
      <c r="C79" s="17"/>
      <c r="D79" s="17"/>
      <c r="E79" s="17"/>
      <c r="F79" s="17"/>
      <c r="G79" s="17"/>
      <c r="H79" s="17"/>
      <c r="I79" s="17"/>
      <c r="J79" s="17"/>
      <c r="K79" s="17"/>
      <c r="L79" s="17"/>
      <c r="M79" s="17"/>
      <c r="N79" s="17"/>
      <c r="O79" s="17"/>
      <c r="P79" s="16"/>
      <c r="Q79" s="16"/>
    </row>
    <row r="80" spans="1:19" ht="25.5" customHeight="1" thickBot="1" x14ac:dyDescent="0.3">
      <c r="A80" s="347" t="s">
        <v>194</v>
      </c>
      <c r="B80" s="348"/>
      <c r="C80" s="349" t="s">
        <v>189</v>
      </c>
      <c r="D80" s="350"/>
      <c r="E80" s="350"/>
      <c r="F80" s="351"/>
      <c r="G80" s="352"/>
      <c r="H80" s="353"/>
      <c r="I80" s="19"/>
      <c r="J80" s="358"/>
      <c r="K80" s="358"/>
      <c r="L80" s="358"/>
      <c r="M80" s="358"/>
      <c r="N80" s="358"/>
      <c r="O80" s="358"/>
      <c r="P80" s="358"/>
      <c r="Q80" s="358"/>
    </row>
    <row r="81" spans="1:19" ht="14.25" customHeight="1" thickBot="1" x14ac:dyDescent="0.3">
      <c r="A81" s="150"/>
      <c r="B81" s="151"/>
      <c r="C81" s="152"/>
      <c r="D81" s="152"/>
      <c r="E81" s="152"/>
      <c r="F81" s="152"/>
      <c r="G81" s="176"/>
      <c r="H81" s="176"/>
      <c r="I81" s="19"/>
      <c r="J81" s="138"/>
      <c r="K81" s="138"/>
      <c r="L81" s="138"/>
      <c r="M81" s="138"/>
      <c r="N81" s="138"/>
      <c r="O81" s="138"/>
      <c r="P81" s="138"/>
      <c r="Q81" s="138"/>
    </row>
    <row r="82" spans="1:19" s="25" customFormat="1" ht="32.25" customHeight="1" thickBot="1" x14ac:dyDescent="0.3">
      <c r="A82" s="344" t="s">
        <v>173</v>
      </c>
      <c r="B82" s="345"/>
      <c r="C82" s="345"/>
      <c r="D82" s="345"/>
      <c r="E82" s="346" t="s">
        <v>8</v>
      </c>
      <c r="F82" s="346"/>
      <c r="G82" s="346"/>
      <c r="H82" s="346"/>
      <c r="I82" s="198" t="s">
        <v>123</v>
      </c>
      <c r="J82" s="346" t="s">
        <v>221</v>
      </c>
      <c r="K82" s="346"/>
      <c r="L82" s="198" t="s">
        <v>228</v>
      </c>
      <c r="M82" s="198" t="s">
        <v>229</v>
      </c>
      <c r="N82" s="198" t="s">
        <v>230</v>
      </c>
      <c r="O82" s="198" t="s">
        <v>239</v>
      </c>
      <c r="P82" s="199" t="s">
        <v>174</v>
      </c>
      <c r="Q82" s="181" t="s">
        <v>175</v>
      </c>
      <c r="R82" s="171"/>
      <c r="S82" s="171"/>
    </row>
    <row r="83" spans="1:19" s="10" customFormat="1" ht="80.25" customHeight="1" x14ac:dyDescent="0.2">
      <c r="A83" s="329" t="s">
        <v>306</v>
      </c>
      <c r="B83" s="362"/>
      <c r="C83" s="362"/>
      <c r="D83" s="362"/>
      <c r="E83" s="331" t="s">
        <v>307</v>
      </c>
      <c r="F83" s="331"/>
      <c r="G83" s="331"/>
      <c r="H83" s="331"/>
      <c r="I83" s="200"/>
      <c r="J83" s="331" t="s">
        <v>217</v>
      </c>
      <c r="K83" s="331"/>
      <c r="L83" s="200" t="s">
        <v>349</v>
      </c>
      <c r="M83" s="200" t="s">
        <v>379</v>
      </c>
      <c r="N83" s="205">
        <v>1</v>
      </c>
      <c r="O83" s="202">
        <v>42737</v>
      </c>
      <c r="P83" s="203">
        <v>43098</v>
      </c>
      <c r="Q83" s="187"/>
    </row>
    <row r="84" spans="1:19" s="156" customFormat="1" ht="162" customHeight="1" x14ac:dyDescent="0.2">
      <c r="A84" s="364" t="s">
        <v>331</v>
      </c>
      <c r="B84" s="365"/>
      <c r="C84" s="365"/>
      <c r="D84" s="365"/>
      <c r="E84" s="365" t="s">
        <v>332</v>
      </c>
      <c r="F84" s="365"/>
      <c r="G84" s="365"/>
      <c r="H84" s="365"/>
      <c r="I84" s="177"/>
      <c r="J84" s="365" t="s">
        <v>333</v>
      </c>
      <c r="K84" s="365"/>
      <c r="L84" s="177" t="s">
        <v>334</v>
      </c>
      <c r="M84" s="172" t="s">
        <v>393</v>
      </c>
      <c r="N84" s="63">
        <v>1</v>
      </c>
      <c r="O84" s="167">
        <v>42737</v>
      </c>
      <c r="P84" s="169">
        <v>42824</v>
      </c>
      <c r="Q84" s="188"/>
      <c r="R84" s="171"/>
      <c r="S84" s="171"/>
    </row>
    <row r="85" spans="1:19" s="156" customFormat="1" ht="252.75" customHeight="1" thickBot="1" x14ac:dyDescent="0.25">
      <c r="A85" s="366" t="s">
        <v>335</v>
      </c>
      <c r="B85" s="367"/>
      <c r="C85" s="367"/>
      <c r="D85" s="367"/>
      <c r="E85" s="367" t="s">
        <v>336</v>
      </c>
      <c r="F85" s="367"/>
      <c r="G85" s="367"/>
      <c r="H85" s="367"/>
      <c r="I85" s="173"/>
      <c r="J85" s="367" t="s">
        <v>333</v>
      </c>
      <c r="K85" s="367"/>
      <c r="L85" s="173" t="s">
        <v>350</v>
      </c>
      <c r="M85" s="189" t="s">
        <v>393</v>
      </c>
      <c r="N85" s="70">
        <v>1</v>
      </c>
      <c r="O85" s="157">
        <v>42737</v>
      </c>
      <c r="P85" s="158">
        <v>42824</v>
      </c>
      <c r="Q85" s="188"/>
      <c r="R85" s="171"/>
      <c r="S85" s="171"/>
    </row>
    <row r="86" spans="1:19" ht="18.75" thickBot="1" x14ac:dyDescent="0.25">
      <c r="A86" s="18"/>
      <c r="B86" s="17"/>
      <c r="C86" s="17"/>
      <c r="D86" s="17"/>
      <c r="E86" s="17"/>
      <c r="F86" s="17"/>
      <c r="G86" s="17"/>
      <c r="H86" s="17"/>
      <c r="I86" s="17"/>
      <c r="J86" s="17"/>
      <c r="K86" s="17"/>
      <c r="L86" s="17"/>
      <c r="M86" s="17"/>
      <c r="N86" s="17"/>
      <c r="O86" s="17"/>
      <c r="P86" s="16"/>
      <c r="Q86" s="16"/>
    </row>
    <row r="87" spans="1:19" ht="25.5" customHeight="1" thickBot="1" x14ac:dyDescent="0.3">
      <c r="A87" s="347" t="s">
        <v>195</v>
      </c>
      <c r="B87" s="348"/>
      <c r="C87" s="349" t="s">
        <v>190</v>
      </c>
      <c r="D87" s="350"/>
      <c r="E87" s="350"/>
      <c r="F87" s="351"/>
      <c r="G87" s="352"/>
      <c r="H87" s="353"/>
      <c r="I87" s="19"/>
      <c r="J87" s="354"/>
      <c r="K87" s="354"/>
      <c r="L87" s="354"/>
      <c r="M87" s="354"/>
      <c r="N87" s="354"/>
      <c r="O87" s="354"/>
      <c r="P87" s="354"/>
      <c r="Q87" s="354"/>
    </row>
    <row r="88" spans="1:19" ht="14.25" customHeight="1" thickBot="1" x14ac:dyDescent="0.3">
      <c r="A88" s="150"/>
      <c r="B88" s="151"/>
      <c r="C88" s="152"/>
      <c r="D88" s="152"/>
      <c r="E88" s="152"/>
      <c r="F88" s="152"/>
      <c r="G88" s="176"/>
      <c r="H88" s="176"/>
      <c r="I88" s="19"/>
      <c r="J88" s="179"/>
      <c r="K88" s="179"/>
      <c r="L88" s="179"/>
      <c r="M88" s="179"/>
      <c r="N88" s="179"/>
      <c r="O88" s="179"/>
      <c r="P88" s="179"/>
      <c r="Q88" s="179"/>
    </row>
    <row r="89" spans="1:19" s="191" customFormat="1" ht="32.25" customHeight="1" thickBot="1" x14ac:dyDescent="0.3">
      <c r="A89" s="344" t="s">
        <v>173</v>
      </c>
      <c r="B89" s="363"/>
      <c r="C89" s="363"/>
      <c r="D89" s="363"/>
      <c r="E89" s="346" t="s">
        <v>8</v>
      </c>
      <c r="F89" s="346"/>
      <c r="G89" s="346"/>
      <c r="H89" s="346"/>
      <c r="I89" s="198" t="s">
        <v>123</v>
      </c>
      <c r="J89" s="346" t="s">
        <v>221</v>
      </c>
      <c r="K89" s="346"/>
      <c r="L89" s="198" t="s">
        <v>228</v>
      </c>
      <c r="M89" s="198" t="s">
        <v>229</v>
      </c>
      <c r="N89" s="198" t="s">
        <v>230</v>
      </c>
      <c r="O89" s="198" t="s">
        <v>239</v>
      </c>
      <c r="P89" s="199" t="s">
        <v>174</v>
      </c>
      <c r="Q89" s="181" t="s">
        <v>175</v>
      </c>
      <c r="R89" s="190"/>
      <c r="S89" s="190"/>
    </row>
    <row r="90" spans="1:19" s="154" customFormat="1" ht="80.25" customHeight="1" thickBot="1" x14ac:dyDescent="0.25">
      <c r="A90" s="335" t="s">
        <v>227</v>
      </c>
      <c r="B90" s="336"/>
      <c r="C90" s="336"/>
      <c r="D90" s="337"/>
      <c r="E90" s="338" t="s">
        <v>406</v>
      </c>
      <c r="F90" s="336"/>
      <c r="G90" s="336"/>
      <c r="H90" s="337"/>
      <c r="I90" s="193"/>
      <c r="J90" s="338" t="s">
        <v>217</v>
      </c>
      <c r="K90" s="337"/>
      <c r="L90" s="193" t="s">
        <v>234</v>
      </c>
      <c r="M90" s="193" t="s">
        <v>394</v>
      </c>
      <c r="N90" s="207">
        <v>1</v>
      </c>
      <c r="O90" s="195">
        <v>42857</v>
      </c>
      <c r="P90" s="196">
        <v>42947</v>
      </c>
      <c r="Q90" s="188"/>
      <c r="R90" s="10"/>
      <c r="S90" s="10"/>
    </row>
    <row r="91" spans="1:19" ht="18.75" thickBot="1" x14ac:dyDescent="0.25">
      <c r="A91" s="18"/>
      <c r="B91" s="17"/>
      <c r="C91" s="17"/>
      <c r="D91" s="17"/>
      <c r="E91" s="17"/>
      <c r="F91" s="17"/>
      <c r="G91" s="17"/>
      <c r="H91" s="17"/>
      <c r="I91" s="17"/>
      <c r="J91" s="17"/>
      <c r="K91" s="17"/>
      <c r="L91" s="17"/>
      <c r="M91" s="17"/>
      <c r="N91" s="17"/>
      <c r="O91" s="17"/>
      <c r="P91" s="16"/>
      <c r="Q91" s="16"/>
    </row>
    <row r="92" spans="1:19" ht="39.75" customHeight="1" thickBot="1" x14ac:dyDescent="0.3">
      <c r="A92" s="339" t="s">
        <v>172</v>
      </c>
      <c r="B92" s="340"/>
      <c r="C92" s="341" t="s">
        <v>180</v>
      </c>
      <c r="D92" s="342"/>
      <c r="E92" s="342"/>
      <c r="F92" s="342"/>
      <c r="G92" s="342"/>
      <c r="H92" s="342"/>
      <c r="I92" s="342"/>
      <c r="J92" s="342"/>
      <c r="K92" s="342"/>
      <c r="L92" s="342"/>
      <c r="M92" s="342"/>
      <c r="N92" s="342"/>
      <c r="O92" s="342"/>
      <c r="P92" s="343"/>
      <c r="Q92" s="178"/>
    </row>
    <row r="93" spans="1:19" s="10" customFormat="1" ht="17.25" customHeight="1" thickBot="1" x14ac:dyDescent="0.25">
      <c r="A93" s="7"/>
      <c r="B93" s="7"/>
      <c r="C93" s="7"/>
      <c r="D93" s="7"/>
      <c r="E93" s="147"/>
      <c r="F93" s="147"/>
      <c r="G93" s="147"/>
      <c r="H93" s="147"/>
      <c r="I93" s="147"/>
      <c r="J93" s="147"/>
      <c r="K93" s="147"/>
      <c r="L93" s="147"/>
      <c r="M93" s="147"/>
      <c r="N93" s="147"/>
      <c r="O93" s="147"/>
      <c r="P93" s="148"/>
      <c r="Q93" s="149"/>
    </row>
    <row r="94" spans="1:19" ht="31.5" customHeight="1" thickBot="1" x14ac:dyDescent="0.3">
      <c r="A94" s="347" t="s">
        <v>196</v>
      </c>
      <c r="B94" s="348"/>
      <c r="C94" s="349" t="s">
        <v>182</v>
      </c>
      <c r="D94" s="350"/>
      <c r="E94" s="350"/>
      <c r="F94" s="351"/>
      <c r="G94" s="352"/>
      <c r="H94" s="353"/>
      <c r="I94" s="19"/>
      <c r="J94" s="358"/>
      <c r="K94" s="358"/>
      <c r="L94" s="358"/>
      <c r="M94" s="358"/>
      <c r="N94" s="358"/>
      <c r="O94" s="358"/>
      <c r="P94" s="358"/>
      <c r="Q94" s="358"/>
    </row>
    <row r="95" spans="1:19" ht="21" customHeight="1" thickBot="1" x14ac:dyDescent="0.3">
      <c r="A95" s="150"/>
      <c r="B95" s="151"/>
      <c r="C95" s="152"/>
      <c r="D95" s="152"/>
      <c r="E95" s="152"/>
      <c r="F95" s="152"/>
      <c r="G95" s="176"/>
      <c r="H95" s="176"/>
      <c r="I95" s="19"/>
      <c r="J95" s="138"/>
      <c r="K95" s="138"/>
      <c r="L95" s="138"/>
      <c r="M95" s="138"/>
      <c r="N95" s="138"/>
      <c r="O95" s="138"/>
      <c r="P95" s="138"/>
      <c r="Q95" s="138"/>
    </row>
    <row r="96" spans="1:19" s="25" customFormat="1" ht="32.25" customHeight="1" thickBot="1" x14ac:dyDescent="0.3">
      <c r="A96" s="344" t="s">
        <v>173</v>
      </c>
      <c r="B96" s="345"/>
      <c r="C96" s="345"/>
      <c r="D96" s="345"/>
      <c r="E96" s="346" t="s">
        <v>8</v>
      </c>
      <c r="F96" s="346"/>
      <c r="G96" s="346"/>
      <c r="H96" s="346"/>
      <c r="I96" s="198" t="s">
        <v>123</v>
      </c>
      <c r="J96" s="346" t="s">
        <v>221</v>
      </c>
      <c r="K96" s="346"/>
      <c r="L96" s="198" t="s">
        <v>228</v>
      </c>
      <c r="M96" s="198" t="s">
        <v>229</v>
      </c>
      <c r="N96" s="198" t="s">
        <v>230</v>
      </c>
      <c r="O96" s="198" t="s">
        <v>239</v>
      </c>
      <c r="P96" s="198" t="s">
        <v>174</v>
      </c>
      <c r="Q96" s="155" t="s">
        <v>175</v>
      </c>
      <c r="R96" s="171"/>
      <c r="S96" s="171"/>
    </row>
    <row r="97" spans="1:19" s="154" customFormat="1" ht="80.25" customHeight="1" x14ac:dyDescent="0.2">
      <c r="A97" s="329" t="s">
        <v>308</v>
      </c>
      <c r="B97" s="362"/>
      <c r="C97" s="362"/>
      <c r="D97" s="362"/>
      <c r="E97" s="331" t="s">
        <v>386</v>
      </c>
      <c r="F97" s="331"/>
      <c r="G97" s="331"/>
      <c r="H97" s="331"/>
      <c r="I97" s="200"/>
      <c r="J97" s="331" t="s">
        <v>217</v>
      </c>
      <c r="K97" s="331"/>
      <c r="L97" s="200" t="s">
        <v>309</v>
      </c>
      <c r="M97" s="200" t="s">
        <v>310</v>
      </c>
      <c r="N97" s="205">
        <v>1</v>
      </c>
      <c r="O97" s="202">
        <v>42887</v>
      </c>
      <c r="P97" s="203">
        <v>42916</v>
      </c>
      <c r="Q97" s="188"/>
      <c r="R97" s="10"/>
      <c r="S97" s="10"/>
    </row>
    <row r="98" spans="1:19" s="10" customFormat="1" ht="291.75" customHeight="1" thickBot="1" x14ac:dyDescent="0.25">
      <c r="A98" s="332" t="s">
        <v>273</v>
      </c>
      <c r="B98" s="333"/>
      <c r="C98" s="333"/>
      <c r="D98" s="333"/>
      <c r="E98" s="334" t="s">
        <v>311</v>
      </c>
      <c r="F98" s="334"/>
      <c r="G98" s="334"/>
      <c r="H98" s="334"/>
      <c r="I98" s="177"/>
      <c r="J98" s="334" t="s">
        <v>381</v>
      </c>
      <c r="K98" s="334"/>
      <c r="L98" s="177" t="s">
        <v>274</v>
      </c>
      <c r="M98" s="177" t="s">
        <v>275</v>
      </c>
      <c r="N98" s="63">
        <v>1</v>
      </c>
      <c r="O98" s="167">
        <v>42737</v>
      </c>
      <c r="P98" s="169">
        <v>43069</v>
      </c>
      <c r="Q98" s="168"/>
    </row>
    <row r="99" spans="1:19" s="10" customFormat="1" ht="90" customHeight="1" thickBot="1" x14ac:dyDescent="0.25">
      <c r="A99" s="323" t="s">
        <v>387</v>
      </c>
      <c r="B99" s="324"/>
      <c r="C99" s="324"/>
      <c r="D99" s="324"/>
      <c r="E99" s="325" t="s">
        <v>327</v>
      </c>
      <c r="F99" s="325"/>
      <c r="G99" s="325"/>
      <c r="H99" s="325"/>
      <c r="I99" s="173" t="s">
        <v>219</v>
      </c>
      <c r="J99" s="325" t="s">
        <v>219</v>
      </c>
      <c r="K99" s="325"/>
      <c r="L99" s="173" t="s">
        <v>315</v>
      </c>
      <c r="M99" s="173" t="s">
        <v>243</v>
      </c>
      <c r="N99" s="70">
        <v>1</v>
      </c>
      <c r="O99" s="157">
        <v>42737</v>
      </c>
      <c r="P99" s="158">
        <v>43098</v>
      </c>
      <c r="Q99" s="168"/>
    </row>
    <row r="100" spans="1:19" ht="13.5" customHeight="1" thickBot="1" x14ac:dyDescent="0.3">
      <c r="A100" s="175"/>
      <c r="B100" s="176"/>
      <c r="C100" s="153"/>
      <c r="D100" s="153"/>
      <c r="E100" s="153"/>
      <c r="F100" s="153"/>
      <c r="G100" s="176"/>
      <c r="H100" s="176"/>
      <c r="I100" s="19"/>
      <c r="J100" s="179"/>
      <c r="K100" s="179"/>
      <c r="L100" s="179"/>
      <c r="M100" s="179"/>
      <c r="N100" s="179"/>
      <c r="O100" s="179"/>
      <c r="P100" s="179"/>
      <c r="Q100" s="179"/>
    </row>
    <row r="101" spans="1:19" ht="33.75" customHeight="1" thickBot="1" x14ac:dyDescent="0.3">
      <c r="A101" s="347" t="s">
        <v>197</v>
      </c>
      <c r="B101" s="348"/>
      <c r="C101" s="349" t="s">
        <v>183</v>
      </c>
      <c r="D101" s="350"/>
      <c r="E101" s="350"/>
      <c r="F101" s="351"/>
      <c r="G101" s="352"/>
      <c r="H101" s="353"/>
      <c r="I101" s="19"/>
      <c r="J101" s="354"/>
      <c r="K101" s="354"/>
      <c r="L101" s="354"/>
      <c r="M101" s="354"/>
      <c r="N101" s="354"/>
      <c r="O101" s="354"/>
      <c r="P101" s="354"/>
      <c r="Q101" s="354"/>
    </row>
    <row r="102" spans="1:19" ht="13.5" customHeight="1" thickBot="1" x14ac:dyDescent="0.3">
      <c r="A102" s="150"/>
      <c r="B102" s="151"/>
      <c r="C102" s="152"/>
      <c r="D102" s="152"/>
      <c r="E102" s="152"/>
      <c r="F102" s="152"/>
      <c r="G102" s="176"/>
      <c r="H102" s="176"/>
      <c r="I102" s="19"/>
      <c r="J102" s="179"/>
      <c r="K102" s="179"/>
      <c r="L102" s="179"/>
      <c r="M102" s="179"/>
      <c r="N102" s="179"/>
      <c r="O102" s="179"/>
      <c r="P102" s="179"/>
      <c r="Q102" s="179"/>
    </row>
    <row r="103" spans="1:19" s="25" customFormat="1" ht="32.25" customHeight="1" x14ac:dyDescent="0.25">
      <c r="A103" s="359" t="s">
        <v>173</v>
      </c>
      <c r="B103" s="360"/>
      <c r="C103" s="360"/>
      <c r="D103" s="360"/>
      <c r="E103" s="361" t="s">
        <v>8</v>
      </c>
      <c r="F103" s="361"/>
      <c r="G103" s="361"/>
      <c r="H103" s="361"/>
      <c r="I103" s="174" t="s">
        <v>123</v>
      </c>
      <c r="J103" s="361" t="s">
        <v>221</v>
      </c>
      <c r="K103" s="361"/>
      <c r="L103" s="174" t="s">
        <v>228</v>
      </c>
      <c r="M103" s="174" t="s">
        <v>229</v>
      </c>
      <c r="N103" s="174" t="s">
        <v>230</v>
      </c>
      <c r="O103" s="174" t="s">
        <v>239</v>
      </c>
      <c r="P103" s="155" t="s">
        <v>174</v>
      </c>
      <c r="Q103" s="181" t="s">
        <v>175</v>
      </c>
      <c r="R103" s="171"/>
      <c r="S103" s="171"/>
    </row>
    <row r="104" spans="1:19" s="10" customFormat="1" ht="111" customHeight="1" thickBot="1" x14ac:dyDescent="0.25">
      <c r="A104" s="323" t="s">
        <v>235</v>
      </c>
      <c r="B104" s="324"/>
      <c r="C104" s="324"/>
      <c r="D104" s="324"/>
      <c r="E104" s="325" t="s">
        <v>236</v>
      </c>
      <c r="F104" s="325"/>
      <c r="G104" s="325"/>
      <c r="H104" s="325"/>
      <c r="I104" s="173"/>
      <c r="J104" s="325" t="s">
        <v>217</v>
      </c>
      <c r="K104" s="325"/>
      <c r="L104" s="173" t="s">
        <v>382</v>
      </c>
      <c r="M104" s="173" t="s">
        <v>351</v>
      </c>
      <c r="N104" s="70">
        <v>1</v>
      </c>
      <c r="O104" s="157">
        <v>42737</v>
      </c>
      <c r="P104" s="158">
        <v>43099</v>
      </c>
      <c r="Q104" s="168"/>
    </row>
    <row r="105" spans="1:19" ht="13.5" customHeight="1" thickBot="1" x14ac:dyDescent="0.3">
      <c r="A105" s="175"/>
      <c r="B105" s="176"/>
      <c r="C105" s="153"/>
      <c r="D105" s="153"/>
      <c r="E105" s="153"/>
      <c r="F105" s="153"/>
      <c r="G105" s="176"/>
      <c r="H105" s="176"/>
      <c r="I105" s="19"/>
      <c r="J105" s="138"/>
      <c r="K105" s="138"/>
      <c r="L105" s="138"/>
      <c r="M105" s="138"/>
      <c r="N105" s="138"/>
      <c r="O105" s="138"/>
      <c r="P105" s="138"/>
      <c r="Q105" s="138"/>
    </row>
    <row r="106" spans="1:19" ht="35.25" customHeight="1" thickBot="1" x14ac:dyDescent="0.3">
      <c r="A106" s="347" t="s">
        <v>198</v>
      </c>
      <c r="B106" s="348"/>
      <c r="C106" s="349" t="s">
        <v>211</v>
      </c>
      <c r="D106" s="350"/>
      <c r="E106" s="350"/>
      <c r="F106" s="351"/>
      <c r="G106" s="352"/>
      <c r="H106" s="353"/>
      <c r="I106" s="19"/>
      <c r="J106" s="358"/>
      <c r="K106" s="358"/>
      <c r="L106" s="358"/>
      <c r="M106" s="358"/>
      <c r="N106" s="358"/>
      <c r="O106" s="358"/>
      <c r="P106" s="358"/>
      <c r="Q106" s="358"/>
    </row>
    <row r="107" spans="1:19" ht="13.5" customHeight="1" thickBot="1" x14ac:dyDescent="0.3">
      <c r="A107" s="150"/>
      <c r="B107" s="151"/>
      <c r="C107" s="152"/>
      <c r="D107" s="152"/>
      <c r="E107" s="152"/>
      <c r="F107" s="152"/>
      <c r="G107" s="176"/>
      <c r="H107" s="176"/>
      <c r="I107" s="19"/>
      <c r="J107" s="138"/>
      <c r="K107" s="138"/>
      <c r="L107" s="138"/>
      <c r="M107" s="138"/>
      <c r="N107" s="138"/>
      <c r="O107" s="138"/>
      <c r="P107" s="138"/>
      <c r="Q107" s="138"/>
    </row>
    <row r="108" spans="1:19" s="25" customFormat="1" ht="32.25" customHeight="1" thickBot="1" x14ac:dyDescent="0.3">
      <c r="A108" s="344" t="s">
        <v>173</v>
      </c>
      <c r="B108" s="345"/>
      <c r="C108" s="345"/>
      <c r="D108" s="345"/>
      <c r="E108" s="346" t="s">
        <v>8</v>
      </c>
      <c r="F108" s="346"/>
      <c r="G108" s="346"/>
      <c r="H108" s="346"/>
      <c r="I108" s="198" t="s">
        <v>123</v>
      </c>
      <c r="J108" s="346" t="s">
        <v>221</v>
      </c>
      <c r="K108" s="346"/>
      <c r="L108" s="198" t="s">
        <v>228</v>
      </c>
      <c r="M108" s="198" t="s">
        <v>233</v>
      </c>
      <c r="N108" s="198" t="s">
        <v>230</v>
      </c>
      <c r="O108" s="198" t="s">
        <v>239</v>
      </c>
      <c r="P108" s="199" t="s">
        <v>174</v>
      </c>
      <c r="Q108" s="181" t="s">
        <v>175</v>
      </c>
      <c r="R108" s="171"/>
      <c r="S108" s="171"/>
    </row>
    <row r="109" spans="1:19" s="10" customFormat="1" ht="144.75" customHeight="1" thickBot="1" x14ac:dyDescent="0.25">
      <c r="A109" s="329" t="s">
        <v>261</v>
      </c>
      <c r="B109" s="330"/>
      <c r="C109" s="330"/>
      <c r="D109" s="330"/>
      <c r="E109" s="331" t="s">
        <v>262</v>
      </c>
      <c r="F109" s="331"/>
      <c r="G109" s="331"/>
      <c r="H109" s="331"/>
      <c r="I109" s="200"/>
      <c r="J109" s="331" t="s">
        <v>388</v>
      </c>
      <c r="K109" s="331"/>
      <c r="L109" s="200" t="s">
        <v>263</v>
      </c>
      <c r="M109" s="200" t="s">
        <v>264</v>
      </c>
      <c r="N109" s="201" t="s">
        <v>237</v>
      </c>
      <c r="O109" s="202">
        <v>42767</v>
      </c>
      <c r="P109" s="203">
        <v>42977</v>
      </c>
      <c r="Q109" s="168"/>
    </row>
    <row r="110" spans="1:19" s="10" customFormat="1" ht="115.5" customHeight="1" thickBot="1" x14ac:dyDescent="0.25">
      <c r="A110" s="323" t="s">
        <v>265</v>
      </c>
      <c r="B110" s="324"/>
      <c r="C110" s="324"/>
      <c r="D110" s="324"/>
      <c r="E110" s="325" t="s">
        <v>220</v>
      </c>
      <c r="F110" s="325"/>
      <c r="G110" s="325"/>
      <c r="H110" s="325"/>
      <c r="I110" s="173"/>
      <c r="J110" s="325" t="s">
        <v>389</v>
      </c>
      <c r="K110" s="325"/>
      <c r="L110" s="173" t="s">
        <v>266</v>
      </c>
      <c r="M110" s="173" t="s">
        <v>280</v>
      </c>
      <c r="N110" s="70">
        <v>1</v>
      </c>
      <c r="O110" s="157">
        <v>42767</v>
      </c>
      <c r="P110" s="158">
        <v>42977</v>
      </c>
      <c r="Q110" s="168"/>
    </row>
    <row r="111" spans="1:19" ht="13.5" customHeight="1" thickBot="1" x14ac:dyDescent="0.3">
      <c r="A111" s="175"/>
      <c r="B111" s="176"/>
      <c r="C111" s="153"/>
      <c r="D111" s="153"/>
      <c r="E111" s="153"/>
      <c r="F111" s="153"/>
      <c r="G111" s="176"/>
      <c r="H111" s="176"/>
      <c r="I111" s="19"/>
      <c r="J111" s="138"/>
      <c r="K111" s="138"/>
      <c r="L111" s="138"/>
      <c r="M111" s="138"/>
      <c r="N111" s="138"/>
      <c r="O111" s="138"/>
      <c r="P111" s="138"/>
      <c r="Q111" s="138"/>
    </row>
    <row r="112" spans="1:19" s="25" customFormat="1" ht="32.25" customHeight="1" thickBot="1" x14ac:dyDescent="0.3">
      <c r="A112" s="344" t="s">
        <v>173</v>
      </c>
      <c r="B112" s="345"/>
      <c r="C112" s="345"/>
      <c r="D112" s="345"/>
      <c r="E112" s="346" t="s">
        <v>8</v>
      </c>
      <c r="F112" s="346"/>
      <c r="G112" s="346"/>
      <c r="H112" s="346"/>
      <c r="I112" s="198" t="s">
        <v>123</v>
      </c>
      <c r="J112" s="346" t="s">
        <v>221</v>
      </c>
      <c r="K112" s="346"/>
      <c r="L112" s="198" t="s">
        <v>228</v>
      </c>
      <c r="M112" s="198" t="s">
        <v>233</v>
      </c>
      <c r="N112" s="198" t="s">
        <v>230</v>
      </c>
      <c r="O112" s="198" t="s">
        <v>239</v>
      </c>
      <c r="P112" s="199" t="s">
        <v>174</v>
      </c>
      <c r="Q112" s="181" t="s">
        <v>175</v>
      </c>
      <c r="R112" s="171"/>
      <c r="S112" s="171"/>
    </row>
    <row r="113" spans="1:19" s="10" customFormat="1" ht="156" customHeight="1" thickBot="1" x14ac:dyDescent="0.25">
      <c r="A113" s="329" t="s">
        <v>214</v>
      </c>
      <c r="B113" s="331"/>
      <c r="C113" s="331"/>
      <c r="D113" s="331"/>
      <c r="E113" s="331" t="s">
        <v>267</v>
      </c>
      <c r="F113" s="331"/>
      <c r="G113" s="331"/>
      <c r="H113" s="331"/>
      <c r="I113" s="200"/>
      <c r="J113" s="331" t="s">
        <v>222</v>
      </c>
      <c r="K113" s="331"/>
      <c r="L113" s="200" t="s">
        <v>268</v>
      </c>
      <c r="M113" s="200" t="s">
        <v>269</v>
      </c>
      <c r="N113" s="201" t="s">
        <v>238</v>
      </c>
      <c r="O113" s="202">
        <v>42826</v>
      </c>
      <c r="P113" s="203">
        <v>42977</v>
      </c>
      <c r="Q113" s="168"/>
    </row>
    <row r="114" spans="1:19" s="10" customFormat="1" ht="141" customHeight="1" thickBot="1" x14ac:dyDescent="0.25">
      <c r="A114" s="332" t="s">
        <v>408</v>
      </c>
      <c r="B114" s="334"/>
      <c r="C114" s="334"/>
      <c r="D114" s="334"/>
      <c r="E114" s="334" t="s">
        <v>270</v>
      </c>
      <c r="F114" s="334"/>
      <c r="G114" s="334"/>
      <c r="H114" s="334"/>
      <c r="I114" s="177"/>
      <c r="J114" s="334" t="s">
        <v>410</v>
      </c>
      <c r="K114" s="334"/>
      <c r="L114" s="177" t="s">
        <v>281</v>
      </c>
      <c r="M114" s="177" t="s">
        <v>271</v>
      </c>
      <c r="N114" s="63">
        <v>1</v>
      </c>
      <c r="O114" s="167">
        <v>42887</v>
      </c>
      <c r="P114" s="169">
        <v>42977</v>
      </c>
      <c r="Q114" s="168"/>
    </row>
    <row r="115" spans="1:19" s="10" customFormat="1" ht="268.5" customHeight="1" thickBot="1" x14ac:dyDescent="0.25">
      <c r="A115" s="323" t="s">
        <v>276</v>
      </c>
      <c r="B115" s="324"/>
      <c r="C115" s="324"/>
      <c r="D115" s="324"/>
      <c r="E115" s="325" t="s">
        <v>314</v>
      </c>
      <c r="F115" s="325"/>
      <c r="G115" s="325"/>
      <c r="H115" s="325"/>
      <c r="I115" s="173"/>
      <c r="J115" s="325" t="s">
        <v>279</v>
      </c>
      <c r="K115" s="325"/>
      <c r="L115" s="173" t="s">
        <v>277</v>
      </c>
      <c r="M115" s="173" t="s">
        <v>278</v>
      </c>
      <c r="N115" s="70">
        <v>1</v>
      </c>
      <c r="O115" s="157">
        <v>42767</v>
      </c>
      <c r="P115" s="158">
        <v>42947</v>
      </c>
      <c r="Q115" s="168"/>
    </row>
    <row r="116" spans="1:19" ht="13.5" customHeight="1" thickBot="1" x14ac:dyDescent="0.3">
      <c r="A116" s="175"/>
      <c r="B116" s="176"/>
      <c r="C116" s="153"/>
      <c r="D116" s="153"/>
      <c r="E116" s="153"/>
      <c r="F116" s="153"/>
      <c r="G116" s="176"/>
      <c r="H116" s="176"/>
      <c r="I116" s="19"/>
      <c r="J116" s="138"/>
      <c r="K116" s="138"/>
      <c r="L116" s="138"/>
      <c r="M116" s="138"/>
      <c r="N116" s="138"/>
      <c r="O116" s="138"/>
      <c r="P116" s="138"/>
      <c r="Q116" s="138"/>
    </row>
    <row r="117" spans="1:19" ht="35.25" customHeight="1" thickBot="1" x14ac:dyDescent="0.3">
      <c r="A117" s="347" t="s">
        <v>199</v>
      </c>
      <c r="B117" s="348"/>
      <c r="C117" s="349" t="s">
        <v>184</v>
      </c>
      <c r="D117" s="350"/>
      <c r="E117" s="350"/>
      <c r="F117" s="351"/>
      <c r="G117" s="352"/>
      <c r="H117" s="353"/>
      <c r="I117" s="19"/>
      <c r="J117" s="358"/>
      <c r="K117" s="358"/>
      <c r="L117" s="358"/>
      <c r="M117" s="358"/>
      <c r="N117" s="358"/>
      <c r="O117" s="358"/>
      <c r="P117" s="358"/>
      <c r="Q117" s="358"/>
    </row>
    <row r="118" spans="1:19" ht="13.5" customHeight="1" thickBot="1" x14ac:dyDescent="0.3">
      <c r="A118" s="150"/>
      <c r="B118" s="151"/>
      <c r="C118" s="152"/>
      <c r="D118" s="152"/>
      <c r="E118" s="152"/>
      <c r="F118" s="152"/>
      <c r="G118" s="176"/>
      <c r="H118" s="176"/>
      <c r="I118" s="19"/>
      <c r="J118" s="138"/>
      <c r="K118" s="138"/>
      <c r="L118" s="138"/>
      <c r="M118" s="138"/>
      <c r="N118" s="138"/>
      <c r="O118" s="138"/>
      <c r="P118" s="138"/>
      <c r="Q118" s="138"/>
    </row>
    <row r="119" spans="1:19" s="25" customFormat="1" ht="32.25" customHeight="1" thickBot="1" x14ac:dyDescent="0.3">
      <c r="A119" s="344" t="s">
        <v>173</v>
      </c>
      <c r="B119" s="345"/>
      <c r="C119" s="345"/>
      <c r="D119" s="345"/>
      <c r="E119" s="346" t="s">
        <v>8</v>
      </c>
      <c r="F119" s="346"/>
      <c r="G119" s="346"/>
      <c r="H119" s="346"/>
      <c r="I119" s="198" t="s">
        <v>123</v>
      </c>
      <c r="J119" s="346" t="s">
        <v>221</v>
      </c>
      <c r="K119" s="346"/>
      <c r="L119" s="198" t="s">
        <v>228</v>
      </c>
      <c r="M119" s="198" t="s">
        <v>233</v>
      </c>
      <c r="N119" s="198" t="s">
        <v>230</v>
      </c>
      <c r="O119" s="198" t="s">
        <v>239</v>
      </c>
      <c r="P119" s="199" t="s">
        <v>174</v>
      </c>
      <c r="Q119" s="181" t="s">
        <v>175</v>
      </c>
      <c r="R119" s="171"/>
      <c r="S119" s="171"/>
    </row>
    <row r="120" spans="1:19" s="10" customFormat="1" ht="197.25" customHeight="1" thickBot="1" x14ac:dyDescent="0.25">
      <c r="A120" s="355" t="s">
        <v>396</v>
      </c>
      <c r="B120" s="356"/>
      <c r="C120" s="356"/>
      <c r="D120" s="356"/>
      <c r="E120" s="357" t="s">
        <v>397</v>
      </c>
      <c r="F120" s="357"/>
      <c r="G120" s="357"/>
      <c r="H120" s="357"/>
      <c r="I120" s="193"/>
      <c r="J120" s="357" t="s">
        <v>217</v>
      </c>
      <c r="K120" s="357"/>
      <c r="L120" s="193" t="s">
        <v>403</v>
      </c>
      <c r="M120" s="193" t="s">
        <v>404</v>
      </c>
      <c r="N120" s="207">
        <v>1</v>
      </c>
      <c r="O120" s="195">
        <v>42737</v>
      </c>
      <c r="P120" s="196">
        <v>43098</v>
      </c>
      <c r="Q120" s="168"/>
    </row>
    <row r="121" spans="1:19" ht="13.5" customHeight="1" thickBot="1" x14ac:dyDescent="0.3">
      <c r="A121" s="175"/>
      <c r="B121" s="176"/>
      <c r="C121" s="153"/>
      <c r="D121" s="153"/>
      <c r="E121" s="153"/>
      <c r="F121" s="153"/>
      <c r="G121" s="176"/>
      <c r="H121" s="176"/>
      <c r="I121" s="19"/>
      <c r="J121" s="179"/>
      <c r="K121" s="179"/>
      <c r="L121" s="179"/>
      <c r="M121" s="179"/>
      <c r="N121" s="179"/>
      <c r="O121" s="179"/>
      <c r="P121" s="179"/>
      <c r="Q121" s="179"/>
    </row>
    <row r="122" spans="1:19" ht="35.25" customHeight="1" thickBot="1" x14ac:dyDescent="0.3">
      <c r="A122" s="347" t="s">
        <v>200</v>
      </c>
      <c r="B122" s="348"/>
      <c r="C122" s="349" t="s">
        <v>185</v>
      </c>
      <c r="D122" s="350"/>
      <c r="E122" s="350"/>
      <c r="F122" s="351"/>
      <c r="G122" s="352"/>
      <c r="H122" s="353"/>
      <c r="I122" s="19"/>
      <c r="J122" s="354"/>
      <c r="K122" s="354"/>
      <c r="L122" s="354"/>
      <c r="M122" s="354"/>
      <c r="N122" s="354"/>
      <c r="O122" s="354"/>
      <c r="P122" s="354"/>
      <c r="Q122" s="354"/>
    </row>
    <row r="123" spans="1:19" ht="13.5" customHeight="1" thickBot="1" x14ac:dyDescent="0.3">
      <c r="A123" s="150"/>
      <c r="B123" s="151"/>
      <c r="C123" s="152"/>
      <c r="D123" s="152"/>
      <c r="E123" s="152"/>
      <c r="F123" s="152"/>
      <c r="G123" s="176"/>
      <c r="H123" s="176"/>
      <c r="I123" s="19"/>
      <c r="J123" s="179"/>
      <c r="K123" s="179"/>
      <c r="L123" s="179"/>
      <c r="M123" s="179"/>
      <c r="N123" s="179"/>
      <c r="O123" s="179"/>
      <c r="P123" s="179"/>
      <c r="Q123" s="179"/>
    </row>
    <row r="124" spans="1:19" s="25" customFormat="1" ht="32.25" customHeight="1" thickBot="1" x14ac:dyDescent="0.3">
      <c r="A124" s="344" t="s">
        <v>173</v>
      </c>
      <c r="B124" s="345"/>
      <c r="C124" s="345"/>
      <c r="D124" s="345"/>
      <c r="E124" s="346" t="s">
        <v>8</v>
      </c>
      <c r="F124" s="346"/>
      <c r="G124" s="346"/>
      <c r="H124" s="346"/>
      <c r="I124" s="198" t="s">
        <v>123</v>
      </c>
      <c r="J124" s="346" t="s">
        <v>221</v>
      </c>
      <c r="K124" s="346"/>
      <c r="L124" s="198" t="s">
        <v>228</v>
      </c>
      <c r="M124" s="198" t="s">
        <v>233</v>
      </c>
      <c r="N124" s="198" t="s">
        <v>230</v>
      </c>
      <c r="O124" s="198" t="s">
        <v>239</v>
      </c>
      <c r="P124" s="199" t="s">
        <v>174</v>
      </c>
      <c r="Q124" s="192" t="s">
        <v>175</v>
      </c>
      <c r="R124" s="171"/>
      <c r="S124" s="171"/>
    </row>
    <row r="125" spans="1:19" s="10" customFormat="1" ht="97.5" customHeight="1" thickBot="1" x14ac:dyDescent="0.25">
      <c r="A125" s="335" t="s">
        <v>356</v>
      </c>
      <c r="B125" s="336"/>
      <c r="C125" s="336"/>
      <c r="D125" s="337"/>
      <c r="E125" s="338" t="s">
        <v>407</v>
      </c>
      <c r="F125" s="336"/>
      <c r="G125" s="336"/>
      <c r="H125" s="337"/>
      <c r="I125" s="193"/>
      <c r="J125" s="338" t="s">
        <v>217</v>
      </c>
      <c r="K125" s="337"/>
      <c r="L125" s="193" t="s">
        <v>312</v>
      </c>
      <c r="M125" s="193" t="s">
        <v>313</v>
      </c>
      <c r="N125" s="207">
        <v>1</v>
      </c>
      <c r="O125" s="195">
        <v>42795</v>
      </c>
      <c r="P125" s="196">
        <v>43098</v>
      </c>
      <c r="Q125" s="168"/>
    </row>
    <row r="126" spans="1:19" ht="18" customHeight="1" thickBot="1" x14ac:dyDescent="0.3">
      <c r="A126" s="175"/>
      <c r="B126" s="176"/>
      <c r="C126" s="153"/>
      <c r="D126" s="153"/>
      <c r="E126" s="153"/>
      <c r="F126" s="153"/>
      <c r="G126" s="176"/>
      <c r="H126" s="176"/>
      <c r="I126" s="19"/>
      <c r="J126" s="138"/>
      <c r="K126" s="138"/>
      <c r="L126" s="138"/>
      <c r="M126" s="138"/>
      <c r="N126" s="138"/>
      <c r="O126" s="138"/>
      <c r="P126" s="138"/>
      <c r="Q126" s="138"/>
    </row>
    <row r="127" spans="1:19" ht="39.75" customHeight="1" thickBot="1" x14ac:dyDescent="0.3">
      <c r="A127" s="339" t="s">
        <v>172</v>
      </c>
      <c r="B127" s="340"/>
      <c r="C127" s="341" t="s">
        <v>181</v>
      </c>
      <c r="D127" s="342"/>
      <c r="E127" s="342"/>
      <c r="F127" s="342"/>
      <c r="G127" s="342"/>
      <c r="H127" s="342"/>
      <c r="I127" s="342"/>
      <c r="J127" s="342"/>
      <c r="K127" s="342"/>
      <c r="L127" s="342"/>
      <c r="M127" s="342"/>
      <c r="N127" s="342"/>
      <c r="O127" s="342"/>
      <c r="P127" s="343"/>
      <c r="Q127" s="178"/>
    </row>
    <row r="128" spans="1:19" ht="18.75" thickBot="1" x14ac:dyDescent="0.25"/>
    <row r="129" spans="1:19" s="25" customFormat="1" ht="32.25" customHeight="1" thickBot="1" x14ac:dyDescent="0.3">
      <c r="A129" s="344" t="s">
        <v>173</v>
      </c>
      <c r="B129" s="345"/>
      <c r="C129" s="345"/>
      <c r="D129" s="345"/>
      <c r="E129" s="346" t="s">
        <v>8</v>
      </c>
      <c r="F129" s="346"/>
      <c r="G129" s="346"/>
      <c r="H129" s="346"/>
      <c r="I129" s="198" t="s">
        <v>123</v>
      </c>
      <c r="J129" s="346" t="s">
        <v>221</v>
      </c>
      <c r="K129" s="346"/>
      <c r="L129" s="198" t="s">
        <v>228</v>
      </c>
      <c r="M129" s="198" t="s">
        <v>233</v>
      </c>
      <c r="N129" s="198" t="s">
        <v>230</v>
      </c>
      <c r="O129" s="198" t="s">
        <v>239</v>
      </c>
      <c r="P129" s="199" t="s">
        <v>174</v>
      </c>
      <c r="Q129" s="181" t="s">
        <v>175</v>
      </c>
      <c r="R129" s="171"/>
      <c r="S129" s="171"/>
    </row>
    <row r="130" spans="1:19" s="10" customFormat="1" ht="148.5" customHeight="1" thickBot="1" x14ac:dyDescent="0.25">
      <c r="A130" s="329" t="s">
        <v>79</v>
      </c>
      <c r="B130" s="330"/>
      <c r="C130" s="330"/>
      <c r="D130" s="330"/>
      <c r="E130" s="331" t="s">
        <v>319</v>
      </c>
      <c r="F130" s="331"/>
      <c r="G130" s="331"/>
      <c r="H130" s="331"/>
      <c r="I130" s="200" t="s">
        <v>215</v>
      </c>
      <c r="J130" s="331" t="s">
        <v>215</v>
      </c>
      <c r="K130" s="331"/>
      <c r="L130" s="200" t="s">
        <v>322</v>
      </c>
      <c r="M130" s="200" t="s">
        <v>323</v>
      </c>
      <c r="N130" s="201">
        <v>1</v>
      </c>
      <c r="O130" s="202">
        <v>42917</v>
      </c>
      <c r="P130" s="203">
        <v>43008</v>
      </c>
      <c r="Q130" s="168"/>
    </row>
    <row r="131" spans="1:19" s="10" customFormat="1" ht="127.5" customHeight="1" thickBot="1" x14ac:dyDescent="0.25">
      <c r="A131" s="332" t="s">
        <v>395</v>
      </c>
      <c r="B131" s="333"/>
      <c r="C131" s="333"/>
      <c r="D131" s="333"/>
      <c r="E131" s="334" t="s">
        <v>320</v>
      </c>
      <c r="F131" s="334"/>
      <c r="G131" s="334"/>
      <c r="H131" s="334"/>
      <c r="I131" s="177" t="s">
        <v>215</v>
      </c>
      <c r="J131" s="334" t="s">
        <v>215</v>
      </c>
      <c r="K131" s="334"/>
      <c r="L131" s="177" t="s">
        <v>324</v>
      </c>
      <c r="M131" s="177" t="s">
        <v>405</v>
      </c>
      <c r="N131" s="63">
        <v>1</v>
      </c>
      <c r="O131" s="167">
        <v>42917</v>
      </c>
      <c r="P131" s="169">
        <v>43008</v>
      </c>
      <c r="Q131" s="168"/>
    </row>
    <row r="132" spans="1:19" s="10" customFormat="1" ht="183" customHeight="1" thickBot="1" x14ac:dyDescent="0.25">
      <c r="A132" s="323" t="s">
        <v>321</v>
      </c>
      <c r="B132" s="324"/>
      <c r="C132" s="324"/>
      <c r="D132" s="324"/>
      <c r="E132" s="325" t="s">
        <v>352</v>
      </c>
      <c r="F132" s="325"/>
      <c r="G132" s="325"/>
      <c r="H132" s="325"/>
      <c r="I132" s="173" t="s">
        <v>215</v>
      </c>
      <c r="J132" s="325" t="s">
        <v>215</v>
      </c>
      <c r="K132" s="325"/>
      <c r="L132" s="173" t="s">
        <v>325</v>
      </c>
      <c r="M132" s="173" t="s">
        <v>326</v>
      </c>
      <c r="N132" s="70">
        <v>1</v>
      </c>
      <c r="O132" s="157">
        <v>42737</v>
      </c>
      <c r="P132" s="158">
        <v>43098</v>
      </c>
      <c r="Q132" s="168"/>
    </row>
    <row r="134" spans="1:19" ht="18.75" thickBot="1" x14ac:dyDescent="0.25"/>
    <row r="135" spans="1:19" s="10" customFormat="1" ht="59.25" customHeight="1" thickBot="1" x14ac:dyDescent="0.25">
      <c r="A135" s="326" t="s">
        <v>353</v>
      </c>
      <c r="B135" s="327"/>
      <c r="C135" s="327"/>
      <c r="D135" s="327"/>
      <c r="E135" s="327"/>
      <c r="F135" s="327"/>
      <c r="G135" s="327"/>
      <c r="H135" s="327"/>
      <c r="I135" s="327"/>
      <c r="J135" s="327"/>
      <c r="K135" s="327"/>
      <c r="L135" s="327"/>
      <c r="M135" s="327"/>
      <c r="N135" s="327"/>
      <c r="O135" s="327"/>
      <c r="P135" s="328"/>
      <c r="Q135" s="166"/>
    </row>
  </sheetData>
  <mergeCells count="268">
    <mergeCell ref="E1:M5"/>
    <mergeCell ref="N1:P5"/>
    <mergeCell ref="A7:C7"/>
    <mergeCell ref="D7:P7"/>
    <mergeCell ref="A8:C8"/>
    <mergeCell ref="D8:P8"/>
    <mergeCell ref="A14:D14"/>
    <mergeCell ref="E14:H14"/>
    <mergeCell ref="J14:K14"/>
    <mergeCell ref="A15:D15"/>
    <mergeCell ref="E15:H15"/>
    <mergeCell ref="J15:K15"/>
    <mergeCell ref="A9:C9"/>
    <mergeCell ref="D9:P9"/>
    <mergeCell ref="A11:B11"/>
    <mergeCell ref="C11:P11"/>
    <mergeCell ref="A13:D13"/>
    <mergeCell ref="E13:H13"/>
    <mergeCell ref="J13:K13"/>
    <mergeCell ref="A18:D18"/>
    <mergeCell ref="E18:H18"/>
    <mergeCell ref="J18:K18"/>
    <mergeCell ref="A19:D19"/>
    <mergeCell ref="E19:H19"/>
    <mergeCell ref="J19:K19"/>
    <mergeCell ref="A16:D16"/>
    <mergeCell ref="E16:H16"/>
    <mergeCell ref="J16:K16"/>
    <mergeCell ref="A17:D17"/>
    <mergeCell ref="E17:H17"/>
    <mergeCell ref="J17:K17"/>
    <mergeCell ref="A24:D24"/>
    <mergeCell ref="E24:H24"/>
    <mergeCell ref="J24:K24"/>
    <mergeCell ref="A25:D25"/>
    <mergeCell ref="E25:H25"/>
    <mergeCell ref="J25:K25"/>
    <mergeCell ref="A20:D20"/>
    <mergeCell ref="E20:H20"/>
    <mergeCell ref="J20:K20"/>
    <mergeCell ref="A21:Q21"/>
    <mergeCell ref="A22:B22"/>
    <mergeCell ref="C22:P22"/>
    <mergeCell ref="A29:D29"/>
    <mergeCell ref="E29:H29"/>
    <mergeCell ref="J29:K29"/>
    <mergeCell ref="A30:D30"/>
    <mergeCell ref="E30:H30"/>
    <mergeCell ref="J30:K30"/>
    <mergeCell ref="A26:Q26"/>
    <mergeCell ref="A27:D27"/>
    <mergeCell ref="E27:H27"/>
    <mergeCell ref="J27:K27"/>
    <mergeCell ref="A28:D28"/>
    <mergeCell ref="E28:H28"/>
    <mergeCell ref="J28:K28"/>
    <mergeCell ref="A37:D37"/>
    <mergeCell ref="E37:H37"/>
    <mergeCell ref="J37:K37"/>
    <mergeCell ref="A38:D38"/>
    <mergeCell ref="E38:H38"/>
    <mergeCell ref="J38:K38"/>
    <mergeCell ref="A31:D31"/>
    <mergeCell ref="E31:H31"/>
    <mergeCell ref="J31:K31"/>
    <mergeCell ref="A33:B33"/>
    <mergeCell ref="C33:P33"/>
    <mergeCell ref="A35:B35"/>
    <mergeCell ref="C35:F35"/>
    <mergeCell ref="G35:H35"/>
    <mergeCell ref="J35:Q35"/>
    <mergeCell ref="A42:B42"/>
    <mergeCell ref="C42:F42"/>
    <mergeCell ref="G42:H42"/>
    <mergeCell ref="J42:Q42"/>
    <mergeCell ref="A44:D44"/>
    <mergeCell ref="E44:H44"/>
    <mergeCell ref="J44:K44"/>
    <mergeCell ref="A39:D39"/>
    <mergeCell ref="E39:H39"/>
    <mergeCell ref="J39:K39"/>
    <mergeCell ref="A40:D40"/>
    <mergeCell ref="E40:H40"/>
    <mergeCell ref="J40:K40"/>
    <mergeCell ref="A49:D49"/>
    <mergeCell ref="E49:H49"/>
    <mergeCell ref="J49:K49"/>
    <mergeCell ref="A50:D50"/>
    <mergeCell ref="E50:H50"/>
    <mergeCell ref="J50:K50"/>
    <mergeCell ref="A45:D45"/>
    <mergeCell ref="E45:H45"/>
    <mergeCell ref="J45:K45"/>
    <mergeCell ref="A47:B47"/>
    <mergeCell ref="C47:F47"/>
    <mergeCell ref="G47:H47"/>
    <mergeCell ref="J47:Q47"/>
    <mergeCell ref="A55:B55"/>
    <mergeCell ref="C55:F55"/>
    <mergeCell ref="G55:H55"/>
    <mergeCell ref="J55:Q55"/>
    <mergeCell ref="A57:D57"/>
    <mergeCell ref="E57:H57"/>
    <mergeCell ref="J57:K57"/>
    <mergeCell ref="A52:D52"/>
    <mergeCell ref="E52:H52"/>
    <mergeCell ref="J52:K52"/>
    <mergeCell ref="A53:D53"/>
    <mergeCell ref="E53:H53"/>
    <mergeCell ref="J53:K53"/>
    <mergeCell ref="A64:D64"/>
    <mergeCell ref="E64:H64"/>
    <mergeCell ref="J64:K64"/>
    <mergeCell ref="A65:D65"/>
    <mergeCell ref="E65:H65"/>
    <mergeCell ref="J65:K65"/>
    <mergeCell ref="A58:D58"/>
    <mergeCell ref="E58:H58"/>
    <mergeCell ref="J58:K58"/>
    <mergeCell ref="A60:B60"/>
    <mergeCell ref="C60:P60"/>
    <mergeCell ref="A62:B62"/>
    <mergeCell ref="C62:F62"/>
    <mergeCell ref="G62:H62"/>
    <mergeCell ref="J62:Q62"/>
    <mergeCell ref="A69:B69"/>
    <mergeCell ref="C69:F69"/>
    <mergeCell ref="G69:H69"/>
    <mergeCell ref="J69:Q69"/>
    <mergeCell ref="A71:D71"/>
    <mergeCell ref="E71:H71"/>
    <mergeCell ref="J71:K71"/>
    <mergeCell ref="A66:D66"/>
    <mergeCell ref="E66:H66"/>
    <mergeCell ref="J66:K66"/>
    <mergeCell ref="A67:D67"/>
    <mergeCell ref="E67:H67"/>
    <mergeCell ref="J67:K67"/>
    <mergeCell ref="A76:D76"/>
    <mergeCell ref="E76:H76"/>
    <mergeCell ref="J76:K76"/>
    <mergeCell ref="A77:D77"/>
    <mergeCell ref="E77:H77"/>
    <mergeCell ref="J77:K77"/>
    <mergeCell ref="A72:D72"/>
    <mergeCell ref="E72:H72"/>
    <mergeCell ref="J72:K72"/>
    <mergeCell ref="A74:B74"/>
    <mergeCell ref="C74:F74"/>
    <mergeCell ref="G74:H74"/>
    <mergeCell ref="J74:Q74"/>
    <mergeCell ref="A82:D82"/>
    <mergeCell ref="E82:H82"/>
    <mergeCell ref="J82:K82"/>
    <mergeCell ref="A83:D83"/>
    <mergeCell ref="E83:H83"/>
    <mergeCell ref="J83:K83"/>
    <mergeCell ref="A78:D78"/>
    <mergeCell ref="E78:H78"/>
    <mergeCell ref="J78:K78"/>
    <mergeCell ref="A80:B80"/>
    <mergeCell ref="C80:F80"/>
    <mergeCell ref="G80:H80"/>
    <mergeCell ref="J80:Q80"/>
    <mergeCell ref="A87:B87"/>
    <mergeCell ref="C87:F87"/>
    <mergeCell ref="G87:H87"/>
    <mergeCell ref="J87:Q87"/>
    <mergeCell ref="A89:D89"/>
    <mergeCell ref="E89:H89"/>
    <mergeCell ref="J89:K89"/>
    <mergeCell ref="A84:D84"/>
    <mergeCell ref="E84:H84"/>
    <mergeCell ref="J84:K84"/>
    <mergeCell ref="A85:D85"/>
    <mergeCell ref="E85:H85"/>
    <mergeCell ref="J85:K85"/>
    <mergeCell ref="A96:D96"/>
    <mergeCell ref="E96:H96"/>
    <mergeCell ref="J96:K96"/>
    <mergeCell ref="A97:D97"/>
    <mergeCell ref="E97:H97"/>
    <mergeCell ref="J97:K97"/>
    <mergeCell ref="A90:D90"/>
    <mergeCell ref="E90:H90"/>
    <mergeCell ref="J90:K90"/>
    <mergeCell ref="A92:B92"/>
    <mergeCell ref="C92:P92"/>
    <mergeCell ref="A94:B94"/>
    <mergeCell ref="C94:F94"/>
    <mergeCell ref="G94:H94"/>
    <mergeCell ref="J94:Q94"/>
    <mergeCell ref="A101:B101"/>
    <mergeCell ref="C101:F101"/>
    <mergeCell ref="G101:H101"/>
    <mergeCell ref="J101:Q101"/>
    <mergeCell ref="A103:D103"/>
    <mergeCell ref="E103:H103"/>
    <mergeCell ref="J103:K103"/>
    <mergeCell ref="A98:D98"/>
    <mergeCell ref="E98:H98"/>
    <mergeCell ref="J98:K98"/>
    <mergeCell ref="A99:D99"/>
    <mergeCell ref="E99:H99"/>
    <mergeCell ref="J99:K99"/>
    <mergeCell ref="A108:D108"/>
    <mergeCell ref="E108:H108"/>
    <mergeCell ref="J108:K108"/>
    <mergeCell ref="A109:D109"/>
    <mergeCell ref="E109:H109"/>
    <mergeCell ref="J109:K109"/>
    <mergeCell ref="A104:D104"/>
    <mergeCell ref="E104:H104"/>
    <mergeCell ref="J104:K104"/>
    <mergeCell ref="A106:B106"/>
    <mergeCell ref="C106:F106"/>
    <mergeCell ref="G106:H106"/>
    <mergeCell ref="J106:Q106"/>
    <mergeCell ref="A113:D113"/>
    <mergeCell ref="E113:H113"/>
    <mergeCell ref="J113:K113"/>
    <mergeCell ref="A114:D114"/>
    <mergeCell ref="E114:H114"/>
    <mergeCell ref="J114:K114"/>
    <mergeCell ref="A110:D110"/>
    <mergeCell ref="E110:H110"/>
    <mergeCell ref="J110:K110"/>
    <mergeCell ref="A112:D112"/>
    <mergeCell ref="E112:H112"/>
    <mergeCell ref="J112:K112"/>
    <mergeCell ref="A119:D119"/>
    <mergeCell ref="E119:H119"/>
    <mergeCell ref="J119:K119"/>
    <mergeCell ref="A120:D120"/>
    <mergeCell ref="E120:H120"/>
    <mergeCell ref="J120:K120"/>
    <mergeCell ref="A115:D115"/>
    <mergeCell ref="E115:H115"/>
    <mergeCell ref="J115:K115"/>
    <mergeCell ref="A117:B117"/>
    <mergeCell ref="C117:F117"/>
    <mergeCell ref="G117:H117"/>
    <mergeCell ref="J117:Q117"/>
    <mergeCell ref="A125:D125"/>
    <mergeCell ref="E125:H125"/>
    <mergeCell ref="J125:K125"/>
    <mergeCell ref="A127:B127"/>
    <mergeCell ref="C127:P127"/>
    <mergeCell ref="A129:D129"/>
    <mergeCell ref="E129:H129"/>
    <mergeCell ref="J129:K129"/>
    <mergeCell ref="A122:B122"/>
    <mergeCell ref="C122:F122"/>
    <mergeCell ref="G122:H122"/>
    <mergeCell ref="J122:Q122"/>
    <mergeCell ref="A124:D124"/>
    <mergeCell ref="E124:H124"/>
    <mergeCell ref="J124:K124"/>
    <mergeCell ref="A132:D132"/>
    <mergeCell ref="E132:H132"/>
    <mergeCell ref="J132:K132"/>
    <mergeCell ref="A135:P135"/>
    <mergeCell ref="A130:D130"/>
    <mergeCell ref="E130:H130"/>
    <mergeCell ref="J130:K130"/>
    <mergeCell ref="A131:D131"/>
    <mergeCell ref="E131:H131"/>
    <mergeCell ref="J131:K131"/>
  </mergeCells>
  <printOptions horizontalCentered="1"/>
  <pageMargins left="0.19685039370078741" right="0.19685039370078741" top="0.19685039370078741" bottom="0.19685039370078741" header="0" footer="0"/>
  <pageSetup scale="41" fitToHeight="0" orientation="landscape" r:id="rId1"/>
  <headerFooter>
    <oddFooter>&amp;LGerencia Nacional de Planeación &amp;R&amp;P de &amp;N</oddFooter>
  </headerFooter>
  <rowBreaks count="6" manualBreakCount="6">
    <brk id="25" max="16383" man="1"/>
    <brk id="31" max="16383" man="1"/>
    <brk id="72" max="16383" man="1"/>
    <brk id="90" max="16383" man="1"/>
    <brk id="110" max="16383" man="1"/>
    <brk id="12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view="pageBreakPreview" zoomScale="76" zoomScaleNormal="85" zoomScaleSheetLayoutView="70" workbookViewId="0">
      <selection activeCell="D43" sqref="D43:D45"/>
    </sheetView>
  </sheetViews>
  <sheetFormatPr baseColWidth="10" defaultRowHeight="12.75" x14ac:dyDescent="0.2"/>
  <cols>
    <col min="1" max="1" width="1.5703125" style="212" customWidth="1"/>
    <col min="2" max="2" width="25.140625" style="217" customWidth="1"/>
    <col min="3" max="3" width="33" style="212" customWidth="1"/>
    <col min="4" max="4" width="52.140625" style="217" customWidth="1"/>
    <col min="5" max="5" width="35.7109375" style="212" customWidth="1"/>
    <col min="6" max="7" width="16.28515625" style="212" customWidth="1"/>
    <col min="8" max="8" width="40" style="212" customWidth="1"/>
    <col min="9" max="9" width="3.5703125" style="212" customWidth="1"/>
    <col min="10" max="16384" width="11.42578125" style="212"/>
  </cols>
  <sheetData>
    <row r="1" spans="1:8" ht="12" customHeight="1" thickBot="1" x14ac:dyDescent="0.25">
      <c r="A1" s="209"/>
      <c r="B1" s="210"/>
      <c r="C1" s="211"/>
      <c r="D1" s="210"/>
      <c r="E1" s="211"/>
      <c r="F1" s="211"/>
      <c r="G1" s="211"/>
      <c r="H1" s="211"/>
    </row>
    <row r="2" spans="1:8" ht="47.25" customHeight="1" thickBot="1" x14ac:dyDescent="0.25">
      <c r="A2" s="213"/>
      <c r="B2" s="228"/>
      <c r="C2" s="419" t="s">
        <v>482</v>
      </c>
      <c r="D2" s="420"/>
      <c r="E2" s="420"/>
      <c r="F2" s="420"/>
      <c r="G2" s="420"/>
      <c r="H2" s="421"/>
    </row>
    <row r="3" spans="1:8" ht="28.5" customHeight="1" x14ac:dyDescent="0.2">
      <c r="A3" s="213"/>
      <c r="B3" s="229" t="s">
        <v>442</v>
      </c>
      <c r="C3" s="422" t="s">
        <v>420</v>
      </c>
      <c r="D3" s="423"/>
      <c r="E3" s="423"/>
      <c r="F3" s="423"/>
      <c r="G3" s="423"/>
      <c r="H3" s="424"/>
    </row>
    <row r="4" spans="1:8" ht="28.5" customHeight="1" thickBot="1" x14ac:dyDescent="0.25">
      <c r="A4" s="213"/>
      <c r="B4" s="230" t="s">
        <v>417</v>
      </c>
      <c r="C4" s="425" t="s">
        <v>480</v>
      </c>
      <c r="D4" s="426"/>
      <c r="E4" s="426"/>
      <c r="F4" s="426"/>
      <c r="G4" s="426"/>
      <c r="H4" s="427"/>
    </row>
    <row r="5" spans="1:8" ht="28.5" customHeight="1" thickBot="1" x14ac:dyDescent="0.25">
      <c r="A5" s="213"/>
      <c r="B5" s="231" t="s">
        <v>418</v>
      </c>
      <c r="C5" s="430"/>
      <c r="D5" s="431"/>
      <c r="E5" s="432"/>
      <c r="F5" s="208" t="s">
        <v>419</v>
      </c>
      <c r="G5" s="428">
        <v>3</v>
      </c>
      <c r="H5" s="429"/>
    </row>
    <row r="6" spans="1:8" ht="33.75" customHeight="1" thickBot="1" x14ac:dyDescent="0.25">
      <c r="A6" s="213"/>
      <c r="B6" s="416" t="s">
        <v>421</v>
      </c>
      <c r="C6" s="417"/>
      <c r="D6" s="417"/>
      <c r="E6" s="417"/>
      <c r="F6" s="417"/>
      <c r="G6" s="417"/>
      <c r="H6" s="418"/>
    </row>
    <row r="7" spans="1:8" ht="33.75" customHeight="1" thickBot="1" x14ac:dyDescent="0.25">
      <c r="A7" s="213"/>
      <c r="B7" s="234" t="s">
        <v>412</v>
      </c>
      <c r="C7" s="408" t="s">
        <v>416</v>
      </c>
      <c r="D7" s="408"/>
      <c r="E7" s="280" t="s">
        <v>413</v>
      </c>
      <c r="F7" s="280" t="s">
        <v>414</v>
      </c>
      <c r="G7" s="280" t="s">
        <v>415</v>
      </c>
      <c r="H7" s="218" t="s">
        <v>443</v>
      </c>
    </row>
    <row r="8" spans="1:8" ht="51" x14ac:dyDescent="0.2">
      <c r="A8" s="213"/>
      <c r="B8" s="283" t="s">
        <v>429</v>
      </c>
      <c r="C8" s="254" t="s">
        <v>450</v>
      </c>
      <c r="D8" s="252" t="s">
        <v>451</v>
      </c>
      <c r="E8" s="254" t="s">
        <v>452</v>
      </c>
      <c r="F8" s="253" t="s">
        <v>453</v>
      </c>
      <c r="G8" s="253" t="s">
        <v>473</v>
      </c>
      <c r="H8" s="297" t="s">
        <v>454</v>
      </c>
    </row>
    <row r="9" spans="1:8" ht="51" x14ac:dyDescent="0.2">
      <c r="A9" s="213"/>
      <c r="B9" s="413" t="s">
        <v>430</v>
      </c>
      <c r="C9" s="243" t="s">
        <v>455</v>
      </c>
      <c r="D9" s="244" t="s">
        <v>532</v>
      </c>
      <c r="E9" s="243" t="s">
        <v>452</v>
      </c>
      <c r="F9" s="245" t="s">
        <v>456</v>
      </c>
      <c r="G9" s="243" t="s">
        <v>468</v>
      </c>
      <c r="H9" s="296" t="s">
        <v>458</v>
      </c>
    </row>
    <row r="10" spans="1:8" ht="46.5" customHeight="1" x14ac:dyDescent="0.2">
      <c r="A10" s="213"/>
      <c r="B10" s="414"/>
      <c r="C10" s="243" t="s">
        <v>500</v>
      </c>
      <c r="D10" s="244" t="s">
        <v>501</v>
      </c>
      <c r="E10" s="243" t="s">
        <v>452</v>
      </c>
      <c r="F10" s="245" t="s">
        <v>459</v>
      </c>
      <c r="G10" s="243" t="s">
        <v>554</v>
      </c>
      <c r="H10" s="296" t="s">
        <v>555</v>
      </c>
    </row>
    <row r="11" spans="1:8" ht="38.25" x14ac:dyDescent="0.2">
      <c r="A11" s="213"/>
      <c r="B11" s="413" t="s">
        <v>431</v>
      </c>
      <c r="C11" s="243" t="s">
        <v>460</v>
      </c>
      <c r="D11" s="258" t="s">
        <v>461</v>
      </c>
      <c r="E11" s="243" t="s">
        <v>452</v>
      </c>
      <c r="F11" s="245" t="s">
        <v>462</v>
      </c>
      <c r="G11" s="243" t="s">
        <v>463</v>
      </c>
      <c r="H11" s="296" t="s">
        <v>464</v>
      </c>
    </row>
    <row r="12" spans="1:8" ht="63.75" x14ac:dyDescent="0.2">
      <c r="A12" s="213"/>
      <c r="B12" s="414"/>
      <c r="C12" s="243" t="s">
        <v>533</v>
      </c>
      <c r="D12" s="258" t="s">
        <v>534</v>
      </c>
      <c r="E12" s="243" t="s">
        <v>452</v>
      </c>
      <c r="F12" s="245" t="s">
        <v>462</v>
      </c>
      <c r="G12" s="243" t="s">
        <v>463</v>
      </c>
      <c r="H12" s="296" t="s">
        <v>465</v>
      </c>
    </row>
    <row r="13" spans="1:8" ht="63.75" x14ac:dyDescent="0.2">
      <c r="A13" s="213"/>
      <c r="B13" s="233" t="s">
        <v>432</v>
      </c>
      <c r="C13" s="243" t="s">
        <v>466</v>
      </c>
      <c r="D13" s="258" t="s">
        <v>535</v>
      </c>
      <c r="E13" s="243" t="s">
        <v>452</v>
      </c>
      <c r="F13" s="245" t="s">
        <v>492</v>
      </c>
      <c r="G13" s="243" t="s">
        <v>554</v>
      </c>
      <c r="H13" s="296" t="s">
        <v>467</v>
      </c>
    </row>
    <row r="14" spans="1:8" ht="33.75" customHeight="1" thickBot="1" x14ac:dyDescent="0.25">
      <c r="A14" s="213"/>
      <c r="B14" s="410" t="s">
        <v>422</v>
      </c>
      <c r="C14" s="411"/>
      <c r="D14" s="411"/>
      <c r="E14" s="411"/>
      <c r="F14" s="411"/>
      <c r="G14" s="411"/>
      <c r="H14" s="412"/>
    </row>
    <row r="15" spans="1:8" ht="33.75" customHeight="1" x14ac:dyDescent="0.2">
      <c r="A15" s="213"/>
      <c r="B15" s="232" t="s">
        <v>412</v>
      </c>
      <c r="C15" s="409" t="s">
        <v>416</v>
      </c>
      <c r="D15" s="409"/>
      <c r="E15" s="282" t="s">
        <v>413</v>
      </c>
      <c r="F15" s="282" t="s">
        <v>414</v>
      </c>
      <c r="G15" s="282" t="s">
        <v>415</v>
      </c>
      <c r="H15" s="298" t="s">
        <v>443</v>
      </c>
    </row>
    <row r="16" spans="1:8" ht="76.5" x14ac:dyDescent="0.2">
      <c r="A16" s="213"/>
      <c r="B16" s="415" t="s">
        <v>433</v>
      </c>
      <c r="C16" s="243" t="s">
        <v>531</v>
      </c>
      <c r="D16" s="244" t="s">
        <v>527</v>
      </c>
      <c r="E16" s="243" t="s">
        <v>562</v>
      </c>
      <c r="F16" s="245" t="s">
        <v>492</v>
      </c>
      <c r="G16" s="243" t="s">
        <v>484</v>
      </c>
      <c r="H16" s="296" t="s">
        <v>469</v>
      </c>
    </row>
    <row r="17" spans="1:9" s="247" customFormat="1" ht="64.5" customHeight="1" x14ac:dyDescent="0.2">
      <c r="A17" s="248"/>
      <c r="B17" s="415"/>
      <c r="C17" s="243" t="s">
        <v>502</v>
      </c>
      <c r="D17" s="244" t="s">
        <v>537</v>
      </c>
      <c r="E17" s="243" t="s">
        <v>562</v>
      </c>
      <c r="F17" s="245" t="s">
        <v>472</v>
      </c>
      <c r="G17" s="243" t="s">
        <v>473</v>
      </c>
      <c r="H17" s="296" t="s">
        <v>538</v>
      </c>
    </row>
    <row r="18" spans="1:9" ht="90.75" customHeight="1" x14ac:dyDescent="0.2">
      <c r="A18" s="213"/>
      <c r="B18" s="415"/>
      <c r="C18" s="243" t="s">
        <v>539</v>
      </c>
      <c r="D18" s="244" t="s">
        <v>503</v>
      </c>
      <c r="E18" s="243" t="s">
        <v>563</v>
      </c>
      <c r="F18" s="245" t="s">
        <v>472</v>
      </c>
      <c r="G18" s="243" t="s">
        <v>473</v>
      </c>
      <c r="H18" s="296" t="s">
        <v>530</v>
      </c>
    </row>
    <row r="19" spans="1:9" ht="33.75" customHeight="1" thickBot="1" x14ac:dyDescent="0.25">
      <c r="A19" s="213"/>
      <c r="B19" s="410" t="s">
        <v>423</v>
      </c>
      <c r="C19" s="411"/>
      <c r="D19" s="411"/>
      <c r="E19" s="411"/>
      <c r="F19" s="411"/>
      <c r="G19" s="411"/>
      <c r="H19" s="412"/>
    </row>
    <row r="20" spans="1:9" ht="33.75" customHeight="1" thickBot="1" x14ac:dyDescent="0.25">
      <c r="A20" s="213"/>
      <c r="B20" s="232" t="s">
        <v>412</v>
      </c>
      <c r="C20" s="409" t="s">
        <v>416</v>
      </c>
      <c r="D20" s="409"/>
      <c r="E20" s="282" t="s">
        <v>413</v>
      </c>
      <c r="F20" s="282" t="s">
        <v>414</v>
      </c>
      <c r="G20" s="282" t="s">
        <v>415</v>
      </c>
      <c r="H20" s="298" t="s">
        <v>443</v>
      </c>
    </row>
    <row r="21" spans="1:9" s="247" customFormat="1" ht="63.75" x14ac:dyDescent="0.2">
      <c r="A21" s="248"/>
      <c r="B21" s="256" t="s">
        <v>496</v>
      </c>
      <c r="C21" s="246" t="s">
        <v>470</v>
      </c>
      <c r="D21" s="242" t="s">
        <v>471</v>
      </c>
      <c r="E21" s="246" t="s">
        <v>558</v>
      </c>
      <c r="F21" s="246" t="s">
        <v>456</v>
      </c>
      <c r="G21" s="246" t="s">
        <v>473</v>
      </c>
      <c r="H21" s="299" t="s">
        <v>499</v>
      </c>
    </row>
    <row r="22" spans="1:9" s="247" customFormat="1" ht="38.25" x14ac:dyDescent="0.2">
      <c r="A22" s="248"/>
      <c r="B22" s="434" t="s">
        <v>441</v>
      </c>
      <c r="C22" s="243" t="s">
        <v>504</v>
      </c>
      <c r="D22" s="244" t="s">
        <v>498</v>
      </c>
      <c r="E22" s="243" t="s">
        <v>559</v>
      </c>
      <c r="F22" s="243" t="s">
        <v>456</v>
      </c>
      <c r="G22" s="243" t="s">
        <v>491</v>
      </c>
      <c r="H22" s="296" t="s">
        <v>497</v>
      </c>
    </row>
    <row r="23" spans="1:9" s="247" customFormat="1" ht="51" x14ac:dyDescent="0.2">
      <c r="A23" s="248"/>
      <c r="B23" s="435"/>
      <c r="C23" s="243" t="s">
        <v>528</v>
      </c>
      <c r="D23" s="244" t="s">
        <v>529</v>
      </c>
      <c r="E23" s="243" t="s">
        <v>559</v>
      </c>
      <c r="F23" s="243" t="s">
        <v>505</v>
      </c>
      <c r="G23" s="243" t="s">
        <v>506</v>
      </c>
      <c r="H23" s="296" t="s">
        <v>507</v>
      </c>
    </row>
    <row r="24" spans="1:9" s="247" customFormat="1" ht="63.75" x14ac:dyDescent="0.2">
      <c r="A24" s="248"/>
      <c r="B24" s="436"/>
      <c r="C24" s="259" t="s">
        <v>540</v>
      </c>
      <c r="D24" s="258" t="s">
        <v>541</v>
      </c>
      <c r="E24" s="260" t="s">
        <v>545</v>
      </c>
      <c r="F24" s="215" t="s">
        <v>453</v>
      </c>
      <c r="G24" s="215" t="s">
        <v>588</v>
      </c>
      <c r="H24" s="300" t="s">
        <v>542</v>
      </c>
    </row>
    <row r="25" spans="1:9" s="247" customFormat="1" ht="58.5" customHeight="1" thickBot="1" x14ac:dyDescent="0.25">
      <c r="A25" s="248"/>
      <c r="B25" s="257" t="s">
        <v>434</v>
      </c>
      <c r="C25" s="251" t="s">
        <v>508</v>
      </c>
      <c r="D25" s="250" t="s">
        <v>509</v>
      </c>
      <c r="E25" s="251" t="s">
        <v>545</v>
      </c>
      <c r="F25" s="262" t="s">
        <v>459</v>
      </c>
      <c r="G25" s="262" t="s">
        <v>589</v>
      </c>
      <c r="H25" s="301" t="s">
        <v>510</v>
      </c>
    </row>
    <row r="26" spans="1:9" ht="33.75" customHeight="1" thickBot="1" x14ac:dyDescent="0.25">
      <c r="A26" s="213"/>
      <c r="B26" s="410" t="s">
        <v>424</v>
      </c>
      <c r="C26" s="411"/>
      <c r="D26" s="411"/>
      <c r="E26" s="411"/>
      <c r="F26" s="411"/>
      <c r="G26" s="411"/>
      <c r="H26" s="412"/>
    </row>
    <row r="27" spans="1:9" ht="34.5" customHeight="1" thickBot="1" x14ac:dyDescent="0.25">
      <c r="A27" s="213"/>
      <c r="B27" s="234" t="s">
        <v>412</v>
      </c>
      <c r="C27" s="408" t="s">
        <v>416</v>
      </c>
      <c r="D27" s="408"/>
      <c r="E27" s="280" t="s">
        <v>413</v>
      </c>
      <c r="F27" s="280" t="s">
        <v>414</v>
      </c>
      <c r="G27" s="280" t="s">
        <v>415</v>
      </c>
      <c r="H27" s="218" t="s">
        <v>443</v>
      </c>
    </row>
    <row r="28" spans="1:9" ht="104.25" customHeight="1" x14ac:dyDescent="0.2">
      <c r="A28" s="213"/>
      <c r="B28" s="308" t="s">
        <v>435</v>
      </c>
      <c r="C28" s="309" t="s">
        <v>512</v>
      </c>
      <c r="D28" s="310" t="s">
        <v>474</v>
      </c>
      <c r="E28" s="309" t="s">
        <v>545</v>
      </c>
      <c r="F28" s="309" t="s">
        <v>456</v>
      </c>
      <c r="G28" s="309" t="s">
        <v>457</v>
      </c>
      <c r="H28" s="311" t="s">
        <v>579</v>
      </c>
      <c r="I28" s="268"/>
    </row>
    <row r="29" spans="1:9" ht="51" x14ac:dyDescent="0.2">
      <c r="A29" s="213"/>
      <c r="B29" s="437" t="s">
        <v>445</v>
      </c>
      <c r="C29" s="215" t="s">
        <v>513</v>
      </c>
      <c r="D29" s="249" t="s">
        <v>514</v>
      </c>
      <c r="E29" s="215" t="s">
        <v>545</v>
      </c>
      <c r="F29" s="215" t="s">
        <v>544</v>
      </c>
      <c r="G29" s="215" t="s">
        <v>473</v>
      </c>
      <c r="H29" s="303" t="s">
        <v>580</v>
      </c>
    </row>
    <row r="30" spans="1:9" ht="108.75" customHeight="1" x14ac:dyDescent="0.2">
      <c r="A30" s="213"/>
      <c r="B30" s="438"/>
      <c r="C30" s="215" t="s">
        <v>581</v>
      </c>
      <c r="D30" s="249" t="s">
        <v>582</v>
      </c>
      <c r="E30" s="215" t="s">
        <v>545</v>
      </c>
      <c r="F30" s="215" t="s">
        <v>483</v>
      </c>
      <c r="G30" s="215" t="s">
        <v>484</v>
      </c>
      <c r="H30" s="303" t="s">
        <v>522</v>
      </c>
    </row>
    <row r="31" spans="1:9" s="247" customFormat="1" ht="102" customHeight="1" x14ac:dyDescent="0.2">
      <c r="A31" s="248"/>
      <c r="B31" s="439"/>
      <c r="C31" s="215" t="s">
        <v>556</v>
      </c>
      <c r="D31" s="249" t="s">
        <v>557</v>
      </c>
      <c r="E31" s="215" t="s">
        <v>545</v>
      </c>
      <c r="F31" s="215" t="s">
        <v>546</v>
      </c>
      <c r="G31" s="215" t="s">
        <v>547</v>
      </c>
      <c r="H31" s="303" t="s">
        <v>548</v>
      </c>
      <c r="I31" s="268"/>
    </row>
    <row r="32" spans="1:9" ht="63.75" customHeight="1" x14ac:dyDescent="0.2">
      <c r="A32" s="213"/>
      <c r="B32" s="415" t="s">
        <v>436</v>
      </c>
      <c r="C32" s="215" t="s">
        <v>475</v>
      </c>
      <c r="D32" s="249" t="s">
        <v>511</v>
      </c>
      <c r="E32" s="215" t="s">
        <v>545</v>
      </c>
      <c r="F32" s="215" t="s">
        <v>485</v>
      </c>
      <c r="G32" s="215" t="s">
        <v>486</v>
      </c>
      <c r="H32" s="303" t="s">
        <v>583</v>
      </c>
    </row>
    <row r="33" spans="1:9" ht="51" x14ac:dyDescent="0.2">
      <c r="A33" s="213"/>
      <c r="B33" s="415"/>
      <c r="C33" s="215" t="s">
        <v>446</v>
      </c>
      <c r="D33" s="249" t="s">
        <v>493</v>
      </c>
      <c r="E33" s="215" t="s">
        <v>545</v>
      </c>
      <c r="F33" s="306" t="s">
        <v>487</v>
      </c>
      <c r="G33" s="215" t="s">
        <v>486</v>
      </c>
      <c r="H33" s="303" t="s">
        <v>449</v>
      </c>
    </row>
    <row r="34" spans="1:9" ht="51.75" thickBot="1" x14ac:dyDescent="0.25">
      <c r="A34" s="213"/>
      <c r="B34" s="433"/>
      <c r="C34" s="262" t="s">
        <v>447</v>
      </c>
      <c r="D34" s="261" t="s">
        <v>584</v>
      </c>
      <c r="E34" s="215" t="s">
        <v>545</v>
      </c>
      <c r="F34" s="262" t="s">
        <v>485</v>
      </c>
      <c r="G34" s="262" t="s">
        <v>486</v>
      </c>
      <c r="H34" s="307" t="s">
        <v>585</v>
      </c>
    </row>
    <row r="35" spans="1:9" ht="33.75" customHeight="1" thickBot="1" x14ac:dyDescent="0.25">
      <c r="A35" s="213"/>
      <c r="B35" s="410" t="s">
        <v>425</v>
      </c>
      <c r="C35" s="411"/>
      <c r="D35" s="411"/>
      <c r="E35" s="411"/>
      <c r="F35" s="411"/>
      <c r="G35" s="411"/>
      <c r="H35" s="412"/>
    </row>
    <row r="36" spans="1:9" ht="33.75" customHeight="1" thickBot="1" x14ac:dyDescent="0.25">
      <c r="A36" s="213"/>
      <c r="B36" s="234" t="s">
        <v>412</v>
      </c>
      <c r="C36" s="408" t="s">
        <v>416</v>
      </c>
      <c r="D36" s="408"/>
      <c r="E36" s="280" t="s">
        <v>413</v>
      </c>
      <c r="F36" s="280" t="s">
        <v>414</v>
      </c>
      <c r="G36" s="280" t="s">
        <v>415</v>
      </c>
      <c r="H36" s="218" t="s">
        <v>443</v>
      </c>
    </row>
    <row r="37" spans="1:9" ht="65.25" customHeight="1" x14ac:dyDescent="0.2">
      <c r="A37" s="213"/>
      <c r="B37" s="255" t="s">
        <v>444</v>
      </c>
      <c r="C37" s="225" t="s">
        <v>515</v>
      </c>
      <c r="D37" s="214" t="s">
        <v>517</v>
      </c>
      <c r="E37" s="225" t="s">
        <v>561</v>
      </c>
      <c r="F37" s="275" t="s">
        <v>488</v>
      </c>
      <c r="G37" s="224" t="s">
        <v>476</v>
      </c>
      <c r="H37" s="302" t="s">
        <v>518</v>
      </c>
    </row>
    <row r="38" spans="1:9" ht="89.25" x14ac:dyDescent="0.2">
      <c r="A38" s="213"/>
      <c r="B38" s="278" t="s">
        <v>437</v>
      </c>
      <c r="C38" s="215" t="s">
        <v>479</v>
      </c>
      <c r="D38" s="249" t="s">
        <v>494</v>
      </c>
      <c r="E38" s="215" t="s">
        <v>560</v>
      </c>
      <c r="F38" s="241" t="s">
        <v>448</v>
      </c>
      <c r="G38" s="215" t="s">
        <v>481</v>
      </c>
      <c r="H38" s="303" t="s">
        <v>516</v>
      </c>
    </row>
    <row r="39" spans="1:9" ht="78" customHeight="1" x14ac:dyDescent="0.2">
      <c r="A39" s="213"/>
      <c r="B39" s="279" t="s">
        <v>438</v>
      </c>
      <c r="C39" s="259" t="s">
        <v>477</v>
      </c>
      <c r="D39" s="258" t="s">
        <v>519</v>
      </c>
      <c r="E39" s="243" t="s">
        <v>545</v>
      </c>
      <c r="F39" s="259" t="s">
        <v>472</v>
      </c>
      <c r="G39" s="259" t="s">
        <v>473</v>
      </c>
      <c r="H39" s="304" t="s">
        <v>521</v>
      </c>
    </row>
    <row r="40" spans="1:9" ht="107.25" customHeight="1" thickBot="1" x14ac:dyDescent="0.25">
      <c r="A40" s="213"/>
      <c r="B40" s="277" t="s">
        <v>439</v>
      </c>
      <c r="C40" s="227" t="s">
        <v>520</v>
      </c>
      <c r="D40" s="226" t="s">
        <v>478</v>
      </c>
      <c r="E40" s="243" t="s">
        <v>545</v>
      </c>
      <c r="F40" s="227" t="s">
        <v>462</v>
      </c>
      <c r="G40" s="227" t="s">
        <v>457</v>
      </c>
      <c r="H40" s="307" t="s">
        <v>586</v>
      </c>
      <c r="I40" s="268"/>
    </row>
    <row r="41" spans="1:9" ht="33.75" customHeight="1" thickBot="1" x14ac:dyDescent="0.25">
      <c r="A41" s="213"/>
      <c r="B41" s="445" t="s">
        <v>440</v>
      </c>
      <c r="C41" s="446"/>
      <c r="D41" s="446"/>
      <c r="E41" s="446"/>
      <c r="F41" s="446"/>
      <c r="G41" s="446"/>
      <c r="H41" s="447"/>
    </row>
    <row r="42" spans="1:9" ht="33.75" customHeight="1" thickBot="1" x14ac:dyDescent="0.25">
      <c r="A42" s="213"/>
      <c r="B42" s="232" t="s">
        <v>412</v>
      </c>
      <c r="C42" s="448" t="s">
        <v>416</v>
      </c>
      <c r="D42" s="449"/>
      <c r="E42" s="282" t="s">
        <v>413</v>
      </c>
      <c r="F42" s="282" t="s">
        <v>414</v>
      </c>
      <c r="G42" s="282" t="s">
        <v>415</v>
      </c>
      <c r="H42" s="298" t="s">
        <v>443</v>
      </c>
    </row>
    <row r="43" spans="1:9" ht="63.75" x14ac:dyDescent="0.2">
      <c r="A43" s="237"/>
      <c r="B43" s="442" t="s">
        <v>489</v>
      </c>
      <c r="C43" s="263" t="s">
        <v>490</v>
      </c>
      <c r="D43" s="281" t="s">
        <v>525</v>
      </c>
      <c r="E43" s="263" t="s">
        <v>523</v>
      </c>
      <c r="F43" s="276" t="s">
        <v>456</v>
      </c>
      <c r="G43" s="263" t="s">
        <v>491</v>
      </c>
      <c r="H43" s="305" t="s">
        <v>524</v>
      </c>
    </row>
    <row r="44" spans="1:9" s="247" customFormat="1" ht="93" customHeight="1" thickBot="1" x14ac:dyDescent="0.25">
      <c r="A44" s="237"/>
      <c r="B44" s="443"/>
      <c r="C44" s="312" t="s">
        <v>549</v>
      </c>
      <c r="D44" s="313" t="s">
        <v>551</v>
      </c>
      <c r="E44" s="312" t="s">
        <v>550</v>
      </c>
      <c r="F44" s="312" t="s">
        <v>546</v>
      </c>
      <c r="G44" s="312" t="s">
        <v>468</v>
      </c>
      <c r="H44" s="307" t="s">
        <v>552</v>
      </c>
      <c r="I44" s="268"/>
    </row>
    <row r="45" spans="1:9" ht="77.25" customHeight="1" thickBot="1" x14ac:dyDescent="0.25">
      <c r="A45" s="213"/>
      <c r="B45" s="444"/>
      <c r="C45" s="262" t="s">
        <v>495</v>
      </c>
      <c r="D45" s="261" t="s">
        <v>526</v>
      </c>
      <c r="E45" s="262" t="s">
        <v>545</v>
      </c>
      <c r="F45" s="262" t="s">
        <v>456</v>
      </c>
      <c r="G45" s="262" t="s">
        <v>473</v>
      </c>
      <c r="H45" s="307" t="s">
        <v>587</v>
      </c>
      <c r="I45" s="268"/>
    </row>
    <row r="46" spans="1:9" ht="8.25" customHeight="1" thickBot="1" x14ac:dyDescent="0.25">
      <c r="A46" s="213"/>
      <c r="B46" s="219"/>
      <c r="C46" s="220"/>
      <c r="D46" s="219"/>
      <c r="E46" s="220"/>
      <c r="F46" s="220"/>
      <c r="G46" s="220"/>
      <c r="H46" s="220"/>
    </row>
    <row r="47" spans="1:9" ht="23.25" customHeight="1" x14ac:dyDescent="0.2">
      <c r="A47" s="213"/>
      <c r="B47" s="440" t="s">
        <v>426</v>
      </c>
      <c r="C47" s="239" t="s">
        <v>427</v>
      </c>
      <c r="D47" s="450" t="s">
        <v>536</v>
      </c>
      <c r="E47" s="450"/>
      <c r="F47" s="450"/>
      <c r="G47" s="450"/>
      <c r="H47" s="450"/>
    </row>
    <row r="48" spans="1:9" ht="23.25" customHeight="1" x14ac:dyDescent="0.2">
      <c r="A48" s="213"/>
      <c r="B48" s="441"/>
      <c r="C48" s="236" t="s">
        <v>428</v>
      </c>
      <c r="D48" s="451" t="s">
        <v>543</v>
      </c>
      <c r="E48" s="451"/>
      <c r="F48" s="451"/>
      <c r="G48" s="451"/>
      <c r="H48" s="451"/>
    </row>
    <row r="49" spans="1:8" ht="8.25" customHeight="1" x14ac:dyDescent="0.2">
      <c r="A49" s="213"/>
      <c r="B49" s="238"/>
      <c r="C49" s="235"/>
      <c r="D49" s="240"/>
      <c r="E49" s="235"/>
      <c r="F49" s="235"/>
      <c r="G49" s="235"/>
      <c r="H49" s="216"/>
    </row>
    <row r="50" spans="1:8" ht="8.25" customHeight="1" thickBot="1" x14ac:dyDescent="0.25">
      <c r="A50" s="221"/>
      <c r="B50" s="222"/>
      <c r="C50" s="223"/>
      <c r="D50" s="222"/>
      <c r="E50" s="223"/>
      <c r="F50" s="223"/>
      <c r="G50" s="223"/>
      <c r="H50" s="223"/>
    </row>
    <row r="51" spans="1:8" ht="23.25" customHeight="1" x14ac:dyDescent="0.2"/>
    <row r="52" spans="1:8" ht="23.25" customHeight="1" x14ac:dyDescent="0.2"/>
    <row r="53" spans="1:8" ht="23.25" customHeight="1" x14ac:dyDescent="0.2"/>
  </sheetData>
  <mergeCells count="27">
    <mergeCell ref="B32:B34"/>
    <mergeCell ref="B26:H26"/>
    <mergeCell ref="B22:B24"/>
    <mergeCell ref="B29:B31"/>
    <mergeCell ref="B47:B48"/>
    <mergeCell ref="B43:B45"/>
    <mergeCell ref="B41:H41"/>
    <mergeCell ref="C42:D42"/>
    <mergeCell ref="B35:H35"/>
    <mergeCell ref="C36:D36"/>
    <mergeCell ref="D47:H47"/>
    <mergeCell ref="D48:H48"/>
    <mergeCell ref="B6:H6"/>
    <mergeCell ref="C2:H2"/>
    <mergeCell ref="C3:H3"/>
    <mergeCell ref="C4:H4"/>
    <mergeCell ref="G5:H5"/>
    <mergeCell ref="C5:E5"/>
    <mergeCell ref="C7:D7"/>
    <mergeCell ref="C27:D27"/>
    <mergeCell ref="C15:D15"/>
    <mergeCell ref="B19:H19"/>
    <mergeCell ref="C20:D20"/>
    <mergeCell ref="B14:H14"/>
    <mergeCell ref="B9:B10"/>
    <mergeCell ref="B11:B12"/>
    <mergeCell ref="B16:B18"/>
  </mergeCells>
  <printOptions horizontalCentered="1"/>
  <pageMargins left="0.23622047244094491" right="0.23622047244094491" top="0.74803149606299213" bottom="0.74803149606299213" header="0.31496062992125984" footer="0.31496062992125984"/>
  <pageSetup scale="58" fitToHeight="0" orientation="landscape" r:id="rId1"/>
  <headerFooter>
    <oddFooter>&amp;L&amp;P de &amp;N&amp;RFIDUPREVISORA.S.A.</oddFooter>
  </headerFooter>
  <rowBreaks count="4" manualBreakCount="4">
    <brk id="18" max="10" man="1"/>
    <brk id="25" max="10" man="1"/>
    <brk id="34" max="10" man="1"/>
    <brk id="40"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zoomScale="76" zoomScaleNormal="85" zoomScaleSheetLayoutView="70" workbookViewId="0">
      <selection activeCell="G25" sqref="G25"/>
    </sheetView>
  </sheetViews>
  <sheetFormatPr baseColWidth="10" defaultRowHeight="12.75" x14ac:dyDescent="0.2"/>
  <cols>
    <col min="1" max="1" width="1.5703125" style="247" customWidth="1"/>
    <col min="2" max="2" width="25.140625" style="217" customWidth="1"/>
    <col min="3" max="3" width="33" style="247" customWidth="1"/>
    <col min="4" max="4" width="52.140625" style="217" customWidth="1"/>
    <col min="5" max="5" width="35.7109375" style="247" customWidth="1"/>
    <col min="6" max="7" width="16.28515625" style="247" customWidth="1"/>
    <col min="8" max="8" width="40" style="247" customWidth="1"/>
    <col min="9" max="9" width="16.5703125" style="247" customWidth="1"/>
    <col min="10" max="10" width="4.85546875" style="247" customWidth="1"/>
    <col min="11" max="16384" width="11.42578125" style="247"/>
  </cols>
  <sheetData>
    <row r="1" spans="1:9" ht="12" customHeight="1" thickBot="1" x14ac:dyDescent="0.25">
      <c r="A1" s="209"/>
      <c r="B1" s="210"/>
      <c r="C1" s="211"/>
      <c r="D1" s="210"/>
      <c r="E1" s="211"/>
      <c r="F1" s="211"/>
      <c r="G1" s="211"/>
      <c r="H1" s="211"/>
    </row>
    <row r="2" spans="1:9" ht="47.25" customHeight="1" thickBot="1" x14ac:dyDescent="0.25">
      <c r="A2" s="248"/>
      <c r="B2" s="228"/>
      <c r="C2" s="419" t="s">
        <v>482</v>
      </c>
      <c r="D2" s="420"/>
      <c r="E2" s="420"/>
      <c r="F2" s="420"/>
      <c r="G2" s="420"/>
      <c r="H2" s="421"/>
    </row>
    <row r="3" spans="1:9" ht="28.5" customHeight="1" x14ac:dyDescent="0.2">
      <c r="A3" s="248"/>
      <c r="B3" s="229" t="s">
        <v>442</v>
      </c>
      <c r="C3" s="422" t="s">
        <v>420</v>
      </c>
      <c r="D3" s="423"/>
      <c r="E3" s="423"/>
      <c r="F3" s="423"/>
      <c r="G3" s="423"/>
      <c r="H3" s="424"/>
    </row>
    <row r="4" spans="1:9" ht="28.5" customHeight="1" thickBot="1" x14ac:dyDescent="0.25">
      <c r="A4" s="248"/>
      <c r="B4" s="230" t="s">
        <v>417</v>
      </c>
      <c r="C4" s="425" t="s">
        <v>480</v>
      </c>
      <c r="D4" s="426"/>
      <c r="E4" s="426"/>
      <c r="F4" s="426"/>
      <c r="G4" s="426"/>
      <c r="H4" s="427"/>
    </row>
    <row r="5" spans="1:9" ht="28.5" customHeight="1" thickBot="1" x14ac:dyDescent="0.25">
      <c r="A5" s="248"/>
      <c r="B5" s="231" t="s">
        <v>418</v>
      </c>
      <c r="C5" s="430"/>
      <c r="D5" s="431"/>
      <c r="E5" s="432"/>
      <c r="F5" s="208" t="s">
        <v>419</v>
      </c>
      <c r="G5" s="428">
        <v>3</v>
      </c>
      <c r="H5" s="429"/>
    </row>
    <row r="6" spans="1:9" ht="33.75" customHeight="1" thickBot="1" x14ac:dyDescent="0.25">
      <c r="A6" s="248"/>
      <c r="B6" s="416" t="s">
        <v>421</v>
      </c>
      <c r="C6" s="417"/>
      <c r="D6" s="417"/>
      <c r="E6" s="417"/>
      <c r="F6" s="417"/>
      <c r="G6" s="417"/>
      <c r="H6" s="418"/>
      <c r="I6" s="322"/>
    </row>
    <row r="7" spans="1:9" ht="33.75" customHeight="1" thickBot="1" x14ac:dyDescent="0.25">
      <c r="A7" s="248"/>
      <c r="B7" s="234" t="s">
        <v>412</v>
      </c>
      <c r="C7" s="408" t="s">
        <v>416</v>
      </c>
      <c r="D7" s="408"/>
      <c r="E7" s="287" t="s">
        <v>413</v>
      </c>
      <c r="F7" s="287" t="s">
        <v>414</v>
      </c>
      <c r="G7" s="287" t="s">
        <v>415</v>
      </c>
      <c r="H7" s="270" t="s">
        <v>443</v>
      </c>
      <c r="I7" s="318" t="s">
        <v>590</v>
      </c>
    </row>
    <row r="8" spans="1:9" ht="51" x14ac:dyDescent="0.2">
      <c r="A8" s="248"/>
      <c r="B8" s="289" t="s">
        <v>429</v>
      </c>
      <c r="C8" s="254" t="s">
        <v>450</v>
      </c>
      <c r="D8" s="252" t="s">
        <v>451</v>
      </c>
      <c r="E8" s="254" t="s">
        <v>452</v>
      </c>
      <c r="F8" s="253" t="s">
        <v>453</v>
      </c>
      <c r="G8" s="253" t="s">
        <v>473</v>
      </c>
      <c r="H8" s="269" t="s">
        <v>454</v>
      </c>
      <c r="I8" s="320" t="s">
        <v>553</v>
      </c>
    </row>
    <row r="9" spans="1:9" ht="51" x14ac:dyDescent="0.2">
      <c r="A9" s="248"/>
      <c r="B9" s="413" t="s">
        <v>430</v>
      </c>
      <c r="C9" s="243" t="s">
        <v>455</v>
      </c>
      <c r="D9" s="244" t="s">
        <v>532</v>
      </c>
      <c r="E9" s="243" t="s">
        <v>452</v>
      </c>
      <c r="F9" s="245" t="s">
        <v>456</v>
      </c>
      <c r="G9" s="243" t="s">
        <v>468</v>
      </c>
      <c r="H9" s="265" t="s">
        <v>458</v>
      </c>
      <c r="I9" s="320" t="s">
        <v>553</v>
      </c>
    </row>
    <row r="10" spans="1:9" ht="46.5" customHeight="1" x14ac:dyDescent="0.2">
      <c r="A10" s="248"/>
      <c r="B10" s="414"/>
      <c r="C10" s="243" t="s">
        <v>500</v>
      </c>
      <c r="D10" s="244" t="s">
        <v>501</v>
      </c>
      <c r="E10" s="243" t="s">
        <v>452</v>
      </c>
      <c r="F10" s="245" t="s">
        <v>459</v>
      </c>
      <c r="G10" s="243" t="s">
        <v>554</v>
      </c>
      <c r="H10" s="265" t="s">
        <v>555</v>
      </c>
      <c r="I10" s="320" t="s">
        <v>553</v>
      </c>
    </row>
    <row r="11" spans="1:9" ht="38.25" x14ac:dyDescent="0.2">
      <c r="A11" s="248"/>
      <c r="B11" s="413" t="s">
        <v>431</v>
      </c>
      <c r="C11" s="243" t="s">
        <v>460</v>
      </c>
      <c r="D11" s="258" t="s">
        <v>461</v>
      </c>
      <c r="E11" s="243" t="s">
        <v>452</v>
      </c>
      <c r="F11" s="245" t="s">
        <v>462</v>
      </c>
      <c r="G11" s="243" t="s">
        <v>463</v>
      </c>
      <c r="H11" s="265" t="s">
        <v>464</v>
      </c>
      <c r="I11" s="320" t="s">
        <v>553</v>
      </c>
    </row>
    <row r="12" spans="1:9" ht="63.75" x14ac:dyDescent="0.2">
      <c r="A12" s="248"/>
      <c r="B12" s="414"/>
      <c r="C12" s="243" t="s">
        <v>533</v>
      </c>
      <c r="D12" s="258" t="s">
        <v>534</v>
      </c>
      <c r="E12" s="243" t="s">
        <v>452</v>
      </c>
      <c r="F12" s="245" t="s">
        <v>462</v>
      </c>
      <c r="G12" s="243" t="s">
        <v>463</v>
      </c>
      <c r="H12" s="265" t="s">
        <v>465</v>
      </c>
      <c r="I12" s="320" t="s">
        <v>553</v>
      </c>
    </row>
    <row r="13" spans="1:9" ht="63.75" x14ac:dyDescent="0.2">
      <c r="A13" s="248"/>
      <c r="B13" s="233" t="s">
        <v>432</v>
      </c>
      <c r="C13" s="243" t="s">
        <v>466</v>
      </c>
      <c r="D13" s="258" t="s">
        <v>535</v>
      </c>
      <c r="E13" s="243" t="s">
        <v>452</v>
      </c>
      <c r="F13" s="245" t="s">
        <v>492</v>
      </c>
      <c r="G13" s="243" t="s">
        <v>554</v>
      </c>
      <c r="H13" s="265" t="s">
        <v>467</v>
      </c>
      <c r="I13" s="320" t="s">
        <v>553</v>
      </c>
    </row>
    <row r="14" spans="1:9" ht="33.75" customHeight="1" thickBot="1" x14ac:dyDescent="0.25">
      <c r="A14" s="248"/>
      <c r="B14" s="410" t="s">
        <v>422</v>
      </c>
      <c r="C14" s="411"/>
      <c r="D14" s="411"/>
      <c r="E14" s="411"/>
      <c r="F14" s="411"/>
      <c r="G14" s="411"/>
      <c r="H14" s="411"/>
      <c r="I14" s="321"/>
    </row>
    <row r="15" spans="1:9" ht="33.75" customHeight="1" x14ac:dyDescent="0.2">
      <c r="A15" s="248"/>
      <c r="B15" s="232" t="s">
        <v>412</v>
      </c>
      <c r="C15" s="409" t="s">
        <v>416</v>
      </c>
      <c r="D15" s="409"/>
      <c r="E15" s="288" t="s">
        <v>413</v>
      </c>
      <c r="F15" s="288" t="s">
        <v>414</v>
      </c>
      <c r="G15" s="288" t="s">
        <v>415</v>
      </c>
      <c r="H15" s="295" t="s">
        <v>443</v>
      </c>
      <c r="I15" s="318" t="s">
        <v>590</v>
      </c>
    </row>
    <row r="16" spans="1:9" ht="76.5" x14ac:dyDescent="0.2">
      <c r="A16" s="248"/>
      <c r="B16" s="415" t="s">
        <v>433</v>
      </c>
      <c r="C16" s="243" t="s">
        <v>531</v>
      </c>
      <c r="D16" s="244" t="s">
        <v>527</v>
      </c>
      <c r="E16" s="243" t="s">
        <v>562</v>
      </c>
      <c r="F16" s="245" t="s">
        <v>492</v>
      </c>
      <c r="G16" s="243" t="s">
        <v>484</v>
      </c>
      <c r="H16" s="265" t="s">
        <v>469</v>
      </c>
      <c r="I16" s="320" t="s">
        <v>553</v>
      </c>
    </row>
    <row r="17" spans="1:9" ht="64.5" customHeight="1" x14ac:dyDescent="0.2">
      <c r="A17" s="248"/>
      <c r="B17" s="415"/>
      <c r="C17" s="243" t="s">
        <v>502</v>
      </c>
      <c r="D17" s="244" t="s">
        <v>537</v>
      </c>
      <c r="E17" s="243" t="s">
        <v>562</v>
      </c>
      <c r="F17" s="245" t="s">
        <v>472</v>
      </c>
      <c r="G17" s="243" t="s">
        <v>473</v>
      </c>
      <c r="H17" s="265" t="s">
        <v>538</v>
      </c>
      <c r="I17" s="320" t="s">
        <v>553</v>
      </c>
    </row>
    <row r="18" spans="1:9" ht="90.75" customHeight="1" x14ac:dyDescent="0.2">
      <c r="A18" s="248"/>
      <c r="B18" s="415"/>
      <c r="C18" s="243" t="s">
        <v>539</v>
      </c>
      <c r="D18" s="244" t="s">
        <v>503</v>
      </c>
      <c r="E18" s="243" t="s">
        <v>563</v>
      </c>
      <c r="F18" s="245" t="s">
        <v>472</v>
      </c>
      <c r="G18" s="243" t="s">
        <v>473</v>
      </c>
      <c r="H18" s="265" t="s">
        <v>530</v>
      </c>
      <c r="I18" s="320" t="s">
        <v>553</v>
      </c>
    </row>
    <row r="19" spans="1:9" ht="33.75" customHeight="1" thickBot="1" x14ac:dyDescent="0.25">
      <c r="A19" s="248"/>
      <c r="B19" s="410" t="s">
        <v>423</v>
      </c>
      <c r="C19" s="411"/>
      <c r="D19" s="411"/>
      <c r="E19" s="411"/>
      <c r="F19" s="411"/>
      <c r="G19" s="411"/>
      <c r="H19" s="411"/>
      <c r="I19" s="321"/>
    </row>
    <row r="20" spans="1:9" ht="33.75" customHeight="1" thickBot="1" x14ac:dyDescent="0.25">
      <c r="A20" s="248"/>
      <c r="B20" s="232" t="s">
        <v>412</v>
      </c>
      <c r="C20" s="409" t="s">
        <v>416</v>
      </c>
      <c r="D20" s="409"/>
      <c r="E20" s="288" t="s">
        <v>413</v>
      </c>
      <c r="F20" s="288" t="s">
        <v>414</v>
      </c>
      <c r="G20" s="288" t="s">
        <v>415</v>
      </c>
      <c r="H20" s="295" t="s">
        <v>443</v>
      </c>
      <c r="I20" s="318" t="s">
        <v>590</v>
      </c>
    </row>
    <row r="21" spans="1:9" ht="63.75" x14ac:dyDescent="0.2">
      <c r="A21" s="248"/>
      <c r="B21" s="256" t="s">
        <v>496</v>
      </c>
      <c r="C21" s="246" t="s">
        <v>470</v>
      </c>
      <c r="D21" s="242" t="s">
        <v>471</v>
      </c>
      <c r="E21" s="246" t="s">
        <v>558</v>
      </c>
      <c r="F21" s="246" t="s">
        <v>456</v>
      </c>
      <c r="G21" s="246" t="s">
        <v>473</v>
      </c>
      <c r="H21" s="264" t="s">
        <v>499</v>
      </c>
      <c r="I21" s="320" t="s">
        <v>553</v>
      </c>
    </row>
    <row r="22" spans="1:9" ht="38.25" x14ac:dyDescent="0.2">
      <c r="A22" s="248"/>
      <c r="B22" s="434" t="s">
        <v>441</v>
      </c>
      <c r="C22" s="243" t="s">
        <v>504</v>
      </c>
      <c r="D22" s="244" t="s">
        <v>498</v>
      </c>
      <c r="E22" s="243" t="s">
        <v>559</v>
      </c>
      <c r="F22" s="243" t="s">
        <v>456</v>
      </c>
      <c r="G22" s="243" t="s">
        <v>491</v>
      </c>
      <c r="H22" s="265" t="s">
        <v>497</v>
      </c>
      <c r="I22" s="320" t="s">
        <v>553</v>
      </c>
    </row>
    <row r="23" spans="1:9" ht="51" x14ac:dyDescent="0.2">
      <c r="A23" s="248"/>
      <c r="B23" s="435"/>
      <c r="C23" s="243" t="s">
        <v>528</v>
      </c>
      <c r="D23" s="244" t="s">
        <v>529</v>
      </c>
      <c r="E23" s="243" t="s">
        <v>559</v>
      </c>
      <c r="F23" s="243" t="s">
        <v>505</v>
      </c>
      <c r="G23" s="243" t="s">
        <v>506</v>
      </c>
      <c r="H23" s="265" t="s">
        <v>507</v>
      </c>
      <c r="I23" s="320" t="s">
        <v>553</v>
      </c>
    </row>
    <row r="24" spans="1:9" ht="110.25" customHeight="1" x14ac:dyDescent="0.2">
      <c r="A24" s="248"/>
      <c r="B24" s="436"/>
      <c r="C24" s="259" t="s">
        <v>540</v>
      </c>
      <c r="D24" s="258" t="s">
        <v>541</v>
      </c>
      <c r="E24" s="260" t="s">
        <v>545</v>
      </c>
      <c r="F24" s="314" t="s">
        <v>453</v>
      </c>
      <c r="G24" s="314" t="s">
        <v>588</v>
      </c>
      <c r="H24" s="266" t="s">
        <v>542</v>
      </c>
      <c r="I24" s="319" t="s">
        <v>591</v>
      </c>
    </row>
    <row r="25" spans="1:9" ht="102" customHeight="1" thickBot="1" x14ac:dyDescent="0.25">
      <c r="A25" s="248"/>
      <c r="B25" s="257" t="s">
        <v>434</v>
      </c>
      <c r="C25" s="251" t="s">
        <v>508</v>
      </c>
      <c r="D25" s="250" t="s">
        <v>509</v>
      </c>
      <c r="E25" s="251" t="s">
        <v>545</v>
      </c>
      <c r="F25" s="315" t="s">
        <v>459</v>
      </c>
      <c r="G25" s="315" t="s">
        <v>589</v>
      </c>
      <c r="H25" s="267" t="s">
        <v>510</v>
      </c>
      <c r="I25" s="319" t="s">
        <v>591</v>
      </c>
    </row>
    <row r="26" spans="1:9" ht="33.75" customHeight="1" thickBot="1" x14ac:dyDescent="0.25">
      <c r="A26" s="248"/>
      <c r="B26" s="410" t="s">
        <v>424</v>
      </c>
      <c r="C26" s="411"/>
      <c r="D26" s="411"/>
      <c r="E26" s="411"/>
      <c r="F26" s="411"/>
      <c r="G26" s="411"/>
      <c r="H26" s="411"/>
      <c r="I26" s="321"/>
    </row>
    <row r="27" spans="1:9" ht="34.5" customHeight="1" thickBot="1" x14ac:dyDescent="0.25">
      <c r="A27" s="248"/>
      <c r="B27" s="234" t="s">
        <v>412</v>
      </c>
      <c r="C27" s="408" t="s">
        <v>416</v>
      </c>
      <c r="D27" s="408"/>
      <c r="E27" s="287" t="s">
        <v>413</v>
      </c>
      <c r="F27" s="287" t="s">
        <v>414</v>
      </c>
      <c r="G27" s="287" t="s">
        <v>415</v>
      </c>
      <c r="H27" s="270" t="s">
        <v>443</v>
      </c>
      <c r="I27" s="318" t="s">
        <v>590</v>
      </c>
    </row>
    <row r="28" spans="1:9" ht="104.25" customHeight="1" x14ac:dyDescent="0.2">
      <c r="A28" s="248"/>
      <c r="B28" s="308" t="s">
        <v>435</v>
      </c>
      <c r="C28" s="309" t="s">
        <v>512</v>
      </c>
      <c r="D28" s="310" t="s">
        <v>474</v>
      </c>
      <c r="E28" s="309" t="s">
        <v>545</v>
      </c>
      <c r="F28" s="309" t="s">
        <v>456</v>
      </c>
      <c r="G28" s="309" t="s">
        <v>457</v>
      </c>
      <c r="H28" s="316" t="s">
        <v>579</v>
      </c>
      <c r="I28" s="320" t="s">
        <v>553</v>
      </c>
    </row>
    <row r="29" spans="1:9" ht="51" x14ac:dyDescent="0.2">
      <c r="A29" s="248"/>
      <c r="B29" s="437" t="s">
        <v>445</v>
      </c>
      <c r="C29" s="215" t="s">
        <v>513</v>
      </c>
      <c r="D29" s="249" t="s">
        <v>514</v>
      </c>
      <c r="E29" s="215" t="s">
        <v>545</v>
      </c>
      <c r="F29" s="215" t="s">
        <v>544</v>
      </c>
      <c r="G29" s="215" t="s">
        <v>473</v>
      </c>
      <c r="H29" s="272" t="s">
        <v>580</v>
      </c>
      <c r="I29" s="320" t="s">
        <v>553</v>
      </c>
    </row>
    <row r="30" spans="1:9" ht="108.75" customHeight="1" x14ac:dyDescent="0.2">
      <c r="A30" s="248"/>
      <c r="B30" s="438"/>
      <c r="C30" s="215" t="s">
        <v>581</v>
      </c>
      <c r="D30" s="249" t="s">
        <v>582</v>
      </c>
      <c r="E30" s="215" t="s">
        <v>545</v>
      </c>
      <c r="F30" s="215" t="s">
        <v>483</v>
      </c>
      <c r="G30" s="215" t="s">
        <v>484</v>
      </c>
      <c r="H30" s="272" t="s">
        <v>522</v>
      </c>
      <c r="I30" s="320" t="s">
        <v>553</v>
      </c>
    </row>
    <row r="31" spans="1:9" ht="102" customHeight="1" x14ac:dyDescent="0.2">
      <c r="A31" s="248"/>
      <c r="B31" s="439"/>
      <c r="C31" s="215" t="s">
        <v>556</v>
      </c>
      <c r="D31" s="249" t="s">
        <v>557</v>
      </c>
      <c r="E31" s="215" t="s">
        <v>545</v>
      </c>
      <c r="F31" s="215" t="s">
        <v>546</v>
      </c>
      <c r="G31" s="215" t="s">
        <v>547</v>
      </c>
      <c r="H31" s="272" t="s">
        <v>548</v>
      </c>
      <c r="I31" s="320" t="s">
        <v>553</v>
      </c>
    </row>
    <row r="32" spans="1:9" ht="63.75" customHeight="1" x14ac:dyDescent="0.2">
      <c r="A32" s="248"/>
      <c r="B32" s="415" t="s">
        <v>436</v>
      </c>
      <c r="C32" s="215" t="s">
        <v>475</v>
      </c>
      <c r="D32" s="249" t="s">
        <v>511</v>
      </c>
      <c r="E32" s="215" t="s">
        <v>545</v>
      </c>
      <c r="F32" s="215" t="s">
        <v>485</v>
      </c>
      <c r="G32" s="215" t="s">
        <v>486</v>
      </c>
      <c r="H32" s="272" t="s">
        <v>583</v>
      </c>
      <c r="I32" s="320" t="s">
        <v>553</v>
      </c>
    </row>
    <row r="33" spans="1:9" ht="51" x14ac:dyDescent="0.2">
      <c r="A33" s="248"/>
      <c r="B33" s="415"/>
      <c r="C33" s="215" t="s">
        <v>446</v>
      </c>
      <c r="D33" s="249" t="s">
        <v>493</v>
      </c>
      <c r="E33" s="215" t="s">
        <v>545</v>
      </c>
      <c r="F33" s="306" t="s">
        <v>487</v>
      </c>
      <c r="G33" s="215" t="s">
        <v>486</v>
      </c>
      <c r="H33" s="272" t="s">
        <v>449</v>
      </c>
      <c r="I33" s="320" t="s">
        <v>553</v>
      </c>
    </row>
    <row r="34" spans="1:9" ht="51.75" thickBot="1" x14ac:dyDescent="0.25">
      <c r="A34" s="248"/>
      <c r="B34" s="433"/>
      <c r="C34" s="262" t="s">
        <v>447</v>
      </c>
      <c r="D34" s="261" t="s">
        <v>584</v>
      </c>
      <c r="E34" s="215" t="s">
        <v>545</v>
      </c>
      <c r="F34" s="262" t="s">
        <v>485</v>
      </c>
      <c r="G34" s="262" t="s">
        <v>486</v>
      </c>
      <c r="H34" s="317" t="s">
        <v>585</v>
      </c>
      <c r="I34" s="320" t="s">
        <v>553</v>
      </c>
    </row>
    <row r="35" spans="1:9" ht="33.75" customHeight="1" thickBot="1" x14ac:dyDescent="0.25">
      <c r="A35" s="248"/>
      <c r="B35" s="410" t="s">
        <v>425</v>
      </c>
      <c r="C35" s="411"/>
      <c r="D35" s="411"/>
      <c r="E35" s="411"/>
      <c r="F35" s="411"/>
      <c r="G35" s="411"/>
      <c r="H35" s="411"/>
      <c r="I35" s="321"/>
    </row>
    <row r="36" spans="1:9" ht="33.75" customHeight="1" thickBot="1" x14ac:dyDescent="0.25">
      <c r="A36" s="248"/>
      <c r="B36" s="234" t="s">
        <v>412</v>
      </c>
      <c r="C36" s="408" t="s">
        <v>416</v>
      </c>
      <c r="D36" s="408"/>
      <c r="E36" s="287" t="s">
        <v>413</v>
      </c>
      <c r="F36" s="287" t="s">
        <v>414</v>
      </c>
      <c r="G36" s="287" t="s">
        <v>415</v>
      </c>
      <c r="H36" s="270" t="s">
        <v>443</v>
      </c>
      <c r="I36" s="318" t="s">
        <v>590</v>
      </c>
    </row>
    <row r="37" spans="1:9" ht="65.25" customHeight="1" x14ac:dyDescent="0.2">
      <c r="A37" s="248"/>
      <c r="B37" s="255" t="s">
        <v>444</v>
      </c>
      <c r="C37" s="225" t="s">
        <v>515</v>
      </c>
      <c r="D37" s="214" t="s">
        <v>517</v>
      </c>
      <c r="E37" s="225" t="s">
        <v>561</v>
      </c>
      <c r="F37" s="275" t="s">
        <v>488</v>
      </c>
      <c r="G37" s="224" t="s">
        <v>476</v>
      </c>
      <c r="H37" s="271" t="s">
        <v>518</v>
      </c>
      <c r="I37" s="320" t="s">
        <v>553</v>
      </c>
    </row>
    <row r="38" spans="1:9" ht="89.25" x14ac:dyDescent="0.2">
      <c r="A38" s="248"/>
      <c r="B38" s="293" t="s">
        <v>437</v>
      </c>
      <c r="C38" s="215" t="s">
        <v>479</v>
      </c>
      <c r="D38" s="249" t="s">
        <v>494</v>
      </c>
      <c r="E38" s="215" t="s">
        <v>560</v>
      </c>
      <c r="F38" s="241" t="s">
        <v>448</v>
      </c>
      <c r="G38" s="215" t="s">
        <v>481</v>
      </c>
      <c r="H38" s="272" t="s">
        <v>516</v>
      </c>
      <c r="I38" s="320" t="s">
        <v>553</v>
      </c>
    </row>
    <row r="39" spans="1:9" ht="78" customHeight="1" x14ac:dyDescent="0.2">
      <c r="A39" s="248"/>
      <c r="B39" s="294" t="s">
        <v>438</v>
      </c>
      <c r="C39" s="259" t="s">
        <v>477</v>
      </c>
      <c r="D39" s="258" t="s">
        <v>519</v>
      </c>
      <c r="E39" s="243" t="s">
        <v>545</v>
      </c>
      <c r="F39" s="259" t="s">
        <v>472</v>
      </c>
      <c r="G39" s="259" t="s">
        <v>473</v>
      </c>
      <c r="H39" s="273" t="s">
        <v>521</v>
      </c>
      <c r="I39" s="320" t="s">
        <v>553</v>
      </c>
    </row>
    <row r="40" spans="1:9" ht="107.25" customHeight="1" thickBot="1" x14ac:dyDescent="0.25">
      <c r="A40" s="248"/>
      <c r="B40" s="292" t="s">
        <v>439</v>
      </c>
      <c r="C40" s="227" t="s">
        <v>520</v>
      </c>
      <c r="D40" s="226" t="s">
        <v>478</v>
      </c>
      <c r="E40" s="243" t="s">
        <v>545</v>
      </c>
      <c r="F40" s="227" t="s">
        <v>462</v>
      </c>
      <c r="G40" s="227" t="s">
        <v>457</v>
      </c>
      <c r="H40" s="317" t="s">
        <v>586</v>
      </c>
      <c r="I40" s="320" t="s">
        <v>553</v>
      </c>
    </row>
    <row r="41" spans="1:9" ht="33.75" customHeight="1" thickBot="1" x14ac:dyDescent="0.25">
      <c r="A41" s="248"/>
      <c r="B41" s="445" t="s">
        <v>440</v>
      </c>
      <c r="C41" s="446"/>
      <c r="D41" s="446"/>
      <c r="E41" s="446"/>
      <c r="F41" s="446"/>
      <c r="G41" s="446"/>
      <c r="H41" s="446"/>
      <c r="I41" s="321"/>
    </row>
    <row r="42" spans="1:9" ht="33.75" customHeight="1" thickBot="1" x14ac:dyDescent="0.25">
      <c r="A42" s="248"/>
      <c r="B42" s="232" t="s">
        <v>412</v>
      </c>
      <c r="C42" s="448" t="s">
        <v>416</v>
      </c>
      <c r="D42" s="449"/>
      <c r="E42" s="288" t="s">
        <v>413</v>
      </c>
      <c r="F42" s="288" t="s">
        <v>414</v>
      </c>
      <c r="G42" s="288" t="s">
        <v>415</v>
      </c>
      <c r="H42" s="295" t="s">
        <v>443</v>
      </c>
      <c r="I42" s="318" t="s">
        <v>590</v>
      </c>
    </row>
    <row r="43" spans="1:9" ht="63.75" x14ac:dyDescent="0.2">
      <c r="A43" s="237"/>
      <c r="B43" s="442" t="s">
        <v>489</v>
      </c>
      <c r="C43" s="263" t="s">
        <v>490</v>
      </c>
      <c r="D43" s="290" t="s">
        <v>525</v>
      </c>
      <c r="E43" s="263" t="s">
        <v>523</v>
      </c>
      <c r="F43" s="276" t="s">
        <v>456</v>
      </c>
      <c r="G43" s="263" t="s">
        <v>491</v>
      </c>
      <c r="H43" s="274" t="s">
        <v>524</v>
      </c>
      <c r="I43" s="320" t="s">
        <v>553</v>
      </c>
    </row>
    <row r="44" spans="1:9" ht="93" customHeight="1" thickBot="1" x14ac:dyDescent="0.25">
      <c r="A44" s="237"/>
      <c r="B44" s="443"/>
      <c r="C44" s="312" t="s">
        <v>549</v>
      </c>
      <c r="D44" s="313" t="s">
        <v>551</v>
      </c>
      <c r="E44" s="312" t="s">
        <v>550</v>
      </c>
      <c r="F44" s="312" t="s">
        <v>546</v>
      </c>
      <c r="G44" s="312" t="s">
        <v>468</v>
      </c>
      <c r="H44" s="317" t="s">
        <v>552</v>
      </c>
      <c r="I44" s="320" t="s">
        <v>553</v>
      </c>
    </row>
    <row r="45" spans="1:9" ht="77.25" customHeight="1" thickBot="1" x14ac:dyDescent="0.25">
      <c r="A45" s="248"/>
      <c r="B45" s="444"/>
      <c r="C45" s="262" t="s">
        <v>495</v>
      </c>
      <c r="D45" s="261" t="s">
        <v>526</v>
      </c>
      <c r="E45" s="262" t="s">
        <v>545</v>
      </c>
      <c r="F45" s="262" t="s">
        <v>456</v>
      </c>
      <c r="G45" s="262" t="s">
        <v>473</v>
      </c>
      <c r="H45" s="317" t="s">
        <v>587</v>
      </c>
      <c r="I45" s="320" t="s">
        <v>553</v>
      </c>
    </row>
    <row r="46" spans="1:9" ht="8.25" customHeight="1" thickBot="1" x14ac:dyDescent="0.25">
      <c r="A46" s="248"/>
      <c r="B46" s="219"/>
      <c r="C46" s="220"/>
      <c r="D46" s="219"/>
      <c r="E46" s="220"/>
      <c r="F46" s="220"/>
      <c r="G46" s="220"/>
      <c r="H46" s="220"/>
    </row>
    <row r="47" spans="1:9" ht="23.25" customHeight="1" x14ac:dyDescent="0.2">
      <c r="A47" s="248"/>
      <c r="B47" s="440" t="s">
        <v>426</v>
      </c>
      <c r="C47" s="239" t="s">
        <v>427</v>
      </c>
      <c r="D47" s="450" t="s">
        <v>536</v>
      </c>
      <c r="E47" s="450"/>
      <c r="F47" s="450"/>
      <c r="G47" s="450"/>
      <c r="H47" s="450"/>
    </row>
    <row r="48" spans="1:9" ht="23.25" customHeight="1" x14ac:dyDescent="0.2">
      <c r="A48" s="248"/>
      <c r="B48" s="441"/>
      <c r="C48" s="291" t="s">
        <v>428</v>
      </c>
      <c r="D48" s="451" t="s">
        <v>543</v>
      </c>
      <c r="E48" s="451"/>
      <c r="F48" s="451"/>
      <c r="G48" s="451"/>
      <c r="H48" s="451"/>
    </row>
    <row r="49" spans="1:8" ht="8.25" customHeight="1" x14ac:dyDescent="0.2">
      <c r="A49" s="248"/>
      <c r="B49" s="238"/>
      <c r="C49" s="235"/>
      <c r="D49" s="240"/>
      <c r="E49" s="235"/>
      <c r="F49" s="235"/>
      <c r="G49" s="235"/>
      <c r="H49" s="216"/>
    </row>
    <row r="50" spans="1:8" ht="8.25" customHeight="1" thickBot="1" x14ac:dyDescent="0.25">
      <c r="A50" s="221"/>
      <c r="B50" s="222"/>
      <c r="C50" s="223"/>
      <c r="D50" s="222"/>
      <c r="E50" s="223"/>
      <c r="F50" s="223"/>
      <c r="G50" s="223"/>
      <c r="H50" s="223"/>
    </row>
    <row r="51" spans="1:8" ht="23.25" customHeight="1" x14ac:dyDescent="0.2"/>
    <row r="52" spans="1:8" ht="23.25" customHeight="1" x14ac:dyDescent="0.2"/>
    <row r="53" spans="1:8" ht="23.25" customHeight="1" x14ac:dyDescent="0.2"/>
  </sheetData>
  <mergeCells count="27">
    <mergeCell ref="B6:H6"/>
    <mergeCell ref="C2:H2"/>
    <mergeCell ref="C3:H3"/>
    <mergeCell ref="C4:H4"/>
    <mergeCell ref="C5:E5"/>
    <mergeCell ref="G5:H5"/>
    <mergeCell ref="B29:B31"/>
    <mergeCell ref="C7:D7"/>
    <mergeCell ref="B9:B10"/>
    <mergeCell ref="B11:B12"/>
    <mergeCell ref="B14:H14"/>
    <mergeCell ref="C15:D15"/>
    <mergeCell ref="B16:B18"/>
    <mergeCell ref="B19:H19"/>
    <mergeCell ref="C20:D20"/>
    <mergeCell ref="B22:B24"/>
    <mergeCell ref="B26:H26"/>
    <mergeCell ref="C27:D27"/>
    <mergeCell ref="B47:B48"/>
    <mergeCell ref="D47:H47"/>
    <mergeCell ref="D48:H48"/>
    <mergeCell ref="B32:B34"/>
    <mergeCell ref="B35:H35"/>
    <mergeCell ref="C36:D36"/>
    <mergeCell ref="B41:H41"/>
    <mergeCell ref="C42:D42"/>
    <mergeCell ref="B43:B45"/>
  </mergeCells>
  <printOptions horizontalCentered="1"/>
  <pageMargins left="0.23622047244094491" right="0.23622047244094491" top="0.74803149606299213" bottom="0.74803149606299213" header="0.31496062992125984" footer="0.31496062992125984"/>
  <pageSetup scale="58" fitToHeight="0" orientation="landscape" r:id="rId1"/>
  <headerFooter>
    <oddFooter>&amp;L&amp;P de &amp;N&amp;RFIDUPREVISORA.S.A.</oddFooter>
  </headerFooter>
  <rowBreaks count="4" manualBreakCount="4">
    <brk id="18" max="9" man="1"/>
    <brk id="25" max="9" man="1"/>
    <brk id="34" max="9" man="1"/>
    <brk id="40"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7"/>
  <sheetViews>
    <sheetView topLeftCell="A7" workbookViewId="0">
      <selection activeCell="C15" sqref="C15:C16"/>
    </sheetView>
  </sheetViews>
  <sheetFormatPr baseColWidth="10" defaultRowHeight="12.75" x14ac:dyDescent="0.2"/>
  <cols>
    <col min="2" max="2" width="29.5703125" customWidth="1"/>
    <col min="3" max="3" width="38" customWidth="1"/>
  </cols>
  <sheetData>
    <row r="2" spans="2:3" ht="13.5" thickBot="1" x14ac:dyDescent="0.25"/>
    <row r="3" spans="2:3" ht="16.5" thickBot="1" x14ac:dyDescent="0.25">
      <c r="B3" s="454" t="s">
        <v>592</v>
      </c>
      <c r="C3" s="455"/>
    </row>
    <row r="4" spans="2:3" ht="16.5" thickBot="1" x14ac:dyDescent="0.25">
      <c r="B4" s="284" t="s">
        <v>564</v>
      </c>
      <c r="C4" s="284" t="s">
        <v>565</v>
      </c>
    </row>
    <row r="5" spans="2:3" ht="15" x14ac:dyDescent="0.2">
      <c r="B5" s="285" t="s">
        <v>566</v>
      </c>
      <c r="C5" s="452">
        <v>6</v>
      </c>
    </row>
    <row r="6" spans="2:3" ht="63.75" thickBot="1" x14ac:dyDescent="0.25">
      <c r="B6" s="286" t="s">
        <v>567</v>
      </c>
      <c r="C6" s="453"/>
    </row>
    <row r="7" spans="2:3" ht="15" x14ac:dyDescent="0.2">
      <c r="B7" s="285" t="s">
        <v>568</v>
      </c>
      <c r="C7" s="452">
        <v>3</v>
      </c>
    </row>
    <row r="8" spans="2:3" ht="32.25" thickBot="1" x14ac:dyDescent="0.25">
      <c r="B8" s="286" t="s">
        <v>569</v>
      </c>
      <c r="C8" s="453"/>
    </row>
    <row r="9" spans="2:3" ht="15" x14ac:dyDescent="0.2">
      <c r="B9" s="285" t="s">
        <v>570</v>
      </c>
      <c r="C9" s="452">
        <v>5</v>
      </c>
    </row>
    <row r="10" spans="2:3" ht="32.25" thickBot="1" x14ac:dyDescent="0.25">
      <c r="B10" s="286" t="s">
        <v>571</v>
      </c>
      <c r="C10" s="453"/>
    </row>
    <row r="11" spans="2:3" ht="15" x14ac:dyDescent="0.2">
      <c r="B11" s="285" t="s">
        <v>572</v>
      </c>
      <c r="C11" s="452">
        <v>7</v>
      </c>
    </row>
    <row r="12" spans="2:3" ht="48" thickBot="1" x14ac:dyDescent="0.25">
      <c r="B12" s="286" t="s">
        <v>573</v>
      </c>
      <c r="C12" s="453"/>
    </row>
    <row r="13" spans="2:3" ht="15" x14ac:dyDescent="0.2">
      <c r="B13" s="285" t="s">
        <v>574</v>
      </c>
      <c r="C13" s="452">
        <v>4</v>
      </c>
    </row>
    <row r="14" spans="2:3" ht="48" thickBot="1" x14ac:dyDescent="0.25">
      <c r="B14" s="286" t="s">
        <v>575</v>
      </c>
      <c r="C14" s="453"/>
    </row>
    <row r="15" spans="2:3" ht="15" x14ac:dyDescent="0.2">
      <c r="B15" s="285" t="s">
        <v>576</v>
      </c>
      <c r="C15" s="452">
        <v>3</v>
      </c>
    </row>
    <row r="16" spans="2:3" ht="32.25" thickBot="1" x14ac:dyDescent="0.25">
      <c r="B16" s="286" t="s">
        <v>577</v>
      </c>
      <c r="C16" s="453"/>
    </row>
    <row r="17" spans="2:3" ht="16.5" thickBot="1" x14ac:dyDescent="0.25">
      <c r="B17" s="284" t="s">
        <v>578</v>
      </c>
      <c r="C17" s="284">
        <f>SUM(C5:C16)</f>
        <v>28</v>
      </c>
    </row>
  </sheetData>
  <mergeCells count="7">
    <mergeCell ref="C13:C14"/>
    <mergeCell ref="C15:C16"/>
    <mergeCell ref="B3:C3"/>
    <mergeCell ref="C5:C6"/>
    <mergeCell ref="C7:C8"/>
    <mergeCell ref="C9:C10"/>
    <mergeCell ref="C11:C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1"/>
  <sheetViews>
    <sheetView view="pageBreakPreview" zoomScale="53" zoomScaleNormal="70" zoomScaleSheetLayoutView="53" zoomScalePageLayoutView="85" workbookViewId="0">
      <selection activeCell="R18" sqref="R18"/>
    </sheetView>
  </sheetViews>
  <sheetFormatPr baseColWidth="10" defaultRowHeight="15" x14ac:dyDescent="0.2"/>
  <cols>
    <col min="1" max="1" width="11.42578125" style="1"/>
    <col min="2" max="2" width="19.7109375" style="1" customWidth="1"/>
    <col min="3" max="3" width="11.85546875" style="1" customWidth="1"/>
    <col min="4" max="4" width="20.28515625" style="1" customWidth="1"/>
    <col min="5" max="5" width="11.85546875" style="3" customWidth="1"/>
    <col min="6" max="6" width="100.140625" style="2" hidden="1" customWidth="1"/>
    <col min="7" max="8" width="100.7109375" style="2" hidden="1" customWidth="1"/>
    <col min="9" max="9" width="21.85546875" style="1" customWidth="1"/>
    <col min="10" max="10" width="22.42578125" style="1" customWidth="1"/>
    <col min="11" max="11" width="33.5703125" style="1" customWidth="1"/>
    <col min="12" max="16384" width="11.42578125" style="1"/>
  </cols>
  <sheetData>
    <row r="1" spans="1:11" ht="22.5" customHeight="1" x14ac:dyDescent="0.2">
      <c r="A1" s="50"/>
      <c r="B1" s="49"/>
      <c r="C1" s="49"/>
      <c r="D1" s="49"/>
      <c r="E1" s="465"/>
      <c r="F1" s="466"/>
      <c r="G1" s="51"/>
      <c r="H1" s="51"/>
      <c r="K1" s="456">
        <f>+SUM(K11:K141)/18</f>
        <v>0.9171880426888952</v>
      </c>
    </row>
    <row r="2" spans="1:11" ht="22.5" customHeight="1" x14ac:dyDescent="0.2">
      <c r="A2" s="23"/>
      <c r="B2" s="22"/>
      <c r="C2" s="22"/>
      <c r="D2" s="22"/>
      <c r="E2" s="467"/>
      <c r="F2" s="468"/>
      <c r="G2" s="51"/>
      <c r="H2" s="51"/>
      <c r="K2" s="457"/>
    </row>
    <row r="3" spans="1:11" ht="22.5" customHeight="1" x14ac:dyDescent="0.2">
      <c r="A3" s="23"/>
      <c r="B3" s="22"/>
      <c r="C3" s="22"/>
      <c r="D3" s="22"/>
      <c r="E3" s="467"/>
      <c r="F3" s="468"/>
      <c r="G3" s="51"/>
      <c r="H3" s="51"/>
      <c r="K3" s="457"/>
    </row>
    <row r="4" spans="1:11" ht="22.5" customHeight="1" thickBot="1" x14ac:dyDescent="0.25">
      <c r="A4" s="23"/>
      <c r="B4" s="22"/>
      <c r="C4" s="22"/>
      <c r="D4" s="22"/>
      <c r="E4" s="467"/>
      <c r="F4" s="468"/>
      <c r="G4" s="51"/>
      <c r="H4" s="51"/>
      <c r="K4" s="458"/>
    </row>
    <row r="5" spans="1:11" ht="22.5" customHeight="1" thickBot="1" x14ac:dyDescent="0.25">
      <c r="A5" s="48"/>
      <c r="B5" s="47"/>
      <c r="C5" s="47"/>
      <c r="D5" s="47"/>
      <c r="E5" s="469"/>
      <c r="F5" s="470"/>
      <c r="G5" s="51"/>
      <c r="H5" s="53"/>
    </row>
    <row r="6" spans="1:11" ht="15" customHeight="1" x14ac:dyDescent="0.2">
      <c r="A6" s="22"/>
      <c r="B6" s="22"/>
      <c r="C6" s="22"/>
      <c r="D6" s="22"/>
      <c r="E6" s="21"/>
      <c r="F6" s="46"/>
      <c r="G6" s="46"/>
      <c r="H6" s="54"/>
    </row>
    <row r="7" spans="1:11" s="17" customFormat="1" ht="18" x14ac:dyDescent="0.2">
      <c r="A7" s="18"/>
      <c r="E7" s="15"/>
      <c r="F7" s="14"/>
      <c r="G7" s="30"/>
      <c r="H7" s="30"/>
    </row>
    <row r="8" spans="1:11" s="17" customFormat="1" ht="18.75" thickBot="1" x14ac:dyDescent="0.25">
      <c r="A8" s="18"/>
      <c r="E8" s="15"/>
      <c r="F8" s="14"/>
      <c r="G8" s="30"/>
      <c r="H8" s="30"/>
    </row>
    <row r="9" spans="1:11" s="13" customFormat="1" ht="25.5" customHeight="1" thickBot="1" x14ac:dyDescent="0.3">
      <c r="A9" s="347" t="s">
        <v>127</v>
      </c>
      <c r="B9" s="375"/>
      <c r="C9" s="459" t="s">
        <v>126</v>
      </c>
      <c r="D9" s="460"/>
      <c r="E9" s="460"/>
      <c r="F9" s="460"/>
      <c r="G9" s="460"/>
      <c r="H9" s="460"/>
      <c r="I9" s="460"/>
      <c r="J9" s="461"/>
    </row>
    <row r="10" spans="1:11" s="13" customFormat="1" ht="18.75" thickBot="1" x14ac:dyDescent="0.25">
      <c r="A10" s="18"/>
      <c r="B10" s="17"/>
      <c r="C10" s="17"/>
      <c r="D10" s="17"/>
      <c r="E10" s="15"/>
      <c r="F10" s="14"/>
      <c r="G10" s="30"/>
      <c r="H10" s="30"/>
    </row>
    <row r="11" spans="1:11" s="13" customFormat="1" ht="55.5" customHeight="1" thickBot="1" x14ac:dyDescent="0.3">
      <c r="A11" s="347" t="s">
        <v>125</v>
      </c>
      <c r="B11" s="375"/>
      <c r="C11" s="462" t="s">
        <v>124</v>
      </c>
      <c r="D11" s="463"/>
      <c r="E11" s="463"/>
      <c r="F11" s="463"/>
      <c r="G11" s="463"/>
      <c r="H11" s="463"/>
      <c r="I11" s="463"/>
      <c r="J11" s="463"/>
      <c r="K11" s="145">
        <f>+J14/1</f>
        <v>1</v>
      </c>
    </row>
    <row r="12" spans="1:11" s="13" customFormat="1" ht="18.75" thickBot="1" x14ac:dyDescent="0.25">
      <c r="A12" s="67"/>
      <c r="B12" s="17"/>
      <c r="C12" s="17"/>
      <c r="D12" s="17"/>
      <c r="E12" s="15"/>
      <c r="F12" s="14"/>
      <c r="G12" s="30"/>
      <c r="H12" s="30"/>
    </row>
    <row r="13" spans="1:11" s="25" customFormat="1" ht="36" x14ac:dyDescent="0.25">
      <c r="A13" s="471" t="s">
        <v>9</v>
      </c>
      <c r="B13" s="472"/>
      <c r="C13" s="472"/>
      <c r="D13" s="472"/>
      <c r="E13" s="68" t="s">
        <v>7</v>
      </c>
      <c r="F13" s="69" t="s">
        <v>6</v>
      </c>
      <c r="G13" s="69" t="s">
        <v>5</v>
      </c>
      <c r="H13" s="69" t="s">
        <v>128</v>
      </c>
      <c r="I13" s="69" t="s">
        <v>4</v>
      </c>
      <c r="J13" s="69" t="s">
        <v>3</v>
      </c>
    </row>
    <row r="14" spans="1:11" s="10" customFormat="1" ht="226.5" customHeight="1" thickBot="1" x14ac:dyDescent="0.25">
      <c r="A14" s="323" t="s">
        <v>122</v>
      </c>
      <c r="B14" s="480"/>
      <c r="C14" s="480"/>
      <c r="D14" s="480"/>
      <c r="E14" s="70">
        <v>1</v>
      </c>
      <c r="F14" s="71" t="s">
        <v>137</v>
      </c>
      <c r="G14" s="72" t="s">
        <v>138</v>
      </c>
      <c r="H14" s="73" t="s">
        <v>147</v>
      </c>
      <c r="I14" s="74">
        <v>1</v>
      </c>
      <c r="J14" s="75">
        <f>+((100%/4)*4)</f>
        <v>1</v>
      </c>
    </row>
    <row r="15" spans="1:11" s="17" customFormat="1" ht="18" x14ac:dyDescent="0.2">
      <c r="A15" s="371"/>
      <c r="B15" s="372"/>
      <c r="C15" s="372"/>
      <c r="D15" s="372"/>
      <c r="E15" s="372"/>
      <c r="F15" s="30"/>
      <c r="G15" s="30"/>
      <c r="H15" s="30"/>
    </row>
    <row r="16" spans="1:11" s="13" customFormat="1" ht="21.75" customHeight="1" thickBot="1" x14ac:dyDescent="0.3">
      <c r="A16" s="28"/>
      <c r="B16" s="19"/>
      <c r="C16" s="19"/>
      <c r="D16" s="19"/>
      <c r="E16" s="4"/>
      <c r="F16" s="26"/>
      <c r="G16" s="52"/>
      <c r="H16" s="52"/>
      <c r="I16" s="17"/>
      <c r="J16" s="17"/>
    </row>
    <row r="17" spans="1:13" s="13" customFormat="1" ht="49.5" customHeight="1" thickBot="1" x14ac:dyDescent="0.3">
      <c r="A17" s="347" t="s">
        <v>121</v>
      </c>
      <c r="B17" s="375"/>
      <c r="C17" s="459" t="s">
        <v>120</v>
      </c>
      <c r="D17" s="460"/>
      <c r="E17" s="460"/>
      <c r="F17" s="460"/>
      <c r="G17" s="460"/>
      <c r="H17" s="460"/>
      <c r="I17" s="460"/>
      <c r="J17" s="461"/>
    </row>
    <row r="18" spans="1:13" s="17" customFormat="1" ht="9" customHeight="1" thickBot="1" x14ac:dyDescent="0.25">
      <c r="A18" s="18"/>
      <c r="E18" s="15"/>
      <c r="F18" s="14"/>
      <c r="G18" s="30"/>
      <c r="H18" s="30"/>
      <c r="J18" s="13"/>
      <c r="K18" s="13"/>
      <c r="L18" s="13"/>
      <c r="M18" s="13"/>
    </row>
    <row r="19" spans="1:13" s="13" customFormat="1" ht="51.75" customHeight="1" thickBot="1" x14ac:dyDescent="0.3">
      <c r="A19" s="347" t="s">
        <v>119</v>
      </c>
      <c r="B19" s="375"/>
      <c r="C19" s="462" t="s">
        <v>118</v>
      </c>
      <c r="D19" s="463"/>
      <c r="E19" s="463"/>
      <c r="F19" s="463"/>
      <c r="G19" s="463"/>
      <c r="H19" s="463"/>
      <c r="I19" s="463"/>
      <c r="J19" s="463"/>
      <c r="K19" s="145">
        <f>+J22/1</f>
        <v>1</v>
      </c>
    </row>
    <row r="20" spans="1:13" s="17" customFormat="1" ht="18.75" thickBot="1" x14ac:dyDescent="0.25">
      <c r="A20" s="18"/>
      <c r="E20" s="15"/>
      <c r="F20" s="14"/>
      <c r="G20" s="30"/>
      <c r="H20" s="30"/>
      <c r="J20" s="13"/>
      <c r="K20" s="13"/>
      <c r="L20" s="13"/>
      <c r="M20" s="13"/>
    </row>
    <row r="21" spans="1:13" s="17" customFormat="1" ht="36" x14ac:dyDescent="0.25">
      <c r="A21" s="471" t="s">
        <v>9</v>
      </c>
      <c r="B21" s="472"/>
      <c r="C21" s="472"/>
      <c r="D21" s="472"/>
      <c r="E21" s="68" t="s">
        <v>7</v>
      </c>
      <c r="F21" s="69" t="s">
        <v>6</v>
      </c>
      <c r="G21" s="69" t="s">
        <v>5</v>
      </c>
      <c r="H21" s="69" t="s">
        <v>128</v>
      </c>
      <c r="I21" s="69" t="s">
        <v>4</v>
      </c>
      <c r="J21" s="69" t="s">
        <v>3</v>
      </c>
      <c r="K21" s="13"/>
      <c r="L21" s="13"/>
      <c r="M21" s="13"/>
    </row>
    <row r="22" spans="1:13" s="40" customFormat="1" ht="206.25" customHeight="1" thickBot="1" x14ac:dyDescent="0.25">
      <c r="A22" s="366" t="s">
        <v>117</v>
      </c>
      <c r="B22" s="367"/>
      <c r="C22" s="367"/>
      <c r="D22" s="367"/>
      <c r="E22" s="76">
        <v>1</v>
      </c>
      <c r="F22" s="77" t="s">
        <v>116</v>
      </c>
      <c r="G22" s="72" t="s">
        <v>115</v>
      </c>
      <c r="H22" s="78" t="s">
        <v>148</v>
      </c>
      <c r="I22" s="74">
        <v>1</v>
      </c>
      <c r="J22" s="75">
        <f>+((100%/4)*4)</f>
        <v>1</v>
      </c>
      <c r="K22" s="10"/>
      <c r="L22" s="10"/>
      <c r="M22" s="10"/>
    </row>
    <row r="23" spans="1:13" s="17" customFormat="1" ht="21" customHeight="1" thickBot="1" x14ac:dyDescent="0.25">
      <c r="A23" s="18"/>
      <c r="E23" s="15"/>
      <c r="F23" s="14"/>
      <c r="G23" s="14"/>
      <c r="H23" s="14"/>
      <c r="J23" s="133"/>
      <c r="K23" s="13"/>
      <c r="L23" s="13"/>
      <c r="M23" s="13"/>
    </row>
    <row r="24" spans="1:13" s="13" customFormat="1" ht="57" customHeight="1" thickBot="1" x14ac:dyDescent="0.3">
      <c r="A24" s="347" t="s">
        <v>114</v>
      </c>
      <c r="B24" s="375"/>
      <c r="C24" s="462" t="s">
        <v>113</v>
      </c>
      <c r="D24" s="463"/>
      <c r="E24" s="463"/>
      <c r="F24" s="463"/>
      <c r="G24" s="463"/>
      <c r="H24" s="463"/>
      <c r="I24" s="463"/>
      <c r="J24" s="463"/>
      <c r="K24" s="145">
        <f>SUM(J27:J28)/2</f>
        <v>1</v>
      </c>
    </row>
    <row r="25" spans="1:13" s="17" customFormat="1" ht="18.75" thickBot="1" x14ac:dyDescent="0.25">
      <c r="A25" s="18"/>
      <c r="E25" s="15"/>
      <c r="F25" s="14"/>
      <c r="G25" s="14"/>
      <c r="H25" s="14"/>
      <c r="J25" s="128"/>
      <c r="K25" s="13"/>
      <c r="L25" s="13"/>
      <c r="M25" s="13"/>
    </row>
    <row r="26" spans="1:13" s="17" customFormat="1" ht="36" x14ac:dyDescent="0.25">
      <c r="A26" s="471" t="s">
        <v>9</v>
      </c>
      <c r="B26" s="472"/>
      <c r="C26" s="472"/>
      <c r="D26" s="472"/>
      <c r="E26" s="68" t="s">
        <v>7</v>
      </c>
      <c r="F26" s="69" t="s">
        <v>6</v>
      </c>
      <c r="G26" s="69" t="s">
        <v>5</v>
      </c>
      <c r="H26" s="69" t="s">
        <v>128</v>
      </c>
      <c r="I26" s="69" t="s">
        <v>4</v>
      </c>
      <c r="J26" s="69" t="s">
        <v>3</v>
      </c>
      <c r="K26" s="13"/>
      <c r="L26" s="13"/>
      <c r="M26" s="13"/>
    </row>
    <row r="27" spans="1:13" s="40" customFormat="1" ht="231.75" customHeight="1" x14ac:dyDescent="0.2">
      <c r="A27" s="473" t="s">
        <v>112</v>
      </c>
      <c r="B27" s="474"/>
      <c r="C27" s="474"/>
      <c r="D27" s="475"/>
      <c r="E27" s="63">
        <v>0.5</v>
      </c>
      <c r="F27" s="45" t="s">
        <v>111</v>
      </c>
      <c r="G27" s="32" t="s">
        <v>110</v>
      </c>
      <c r="H27" s="59" t="s">
        <v>153</v>
      </c>
      <c r="I27" s="11">
        <v>1</v>
      </c>
      <c r="J27" s="80">
        <f>+((100%/10)*10)</f>
        <v>1</v>
      </c>
      <c r="K27" s="10"/>
      <c r="L27" s="10"/>
      <c r="M27" s="10"/>
    </row>
    <row r="28" spans="1:13" s="40" customFormat="1" ht="207" customHeight="1" thickBot="1" x14ac:dyDescent="0.25">
      <c r="A28" s="476" t="s">
        <v>109</v>
      </c>
      <c r="B28" s="477"/>
      <c r="C28" s="477"/>
      <c r="D28" s="478"/>
      <c r="E28" s="70">
        <v>0.5</v>
      </c>
      <c r="F28" s="77" t="s">
        <v>108</v>
      </c>
      <c r="G28" s="77" t="s">
        <v>107</v>
      </c>
      <c r="H28" s="85" t="s">
        <v>134</v>
      </c>
      <c r="I28" s="74">
        <v>1</v>
      </c>
      <c r="J28" s="75">
        <f>+((100%/10)*10)</f>
        <v>1</v>
      </c>
      <c r="K28" s="10"/>
      <c r="L28" s="10"/>
      <c r="M28" s="10"/>
    </row>
    <row r="29" spans="1:13" s="17" customFormat="1" ht="17.25" customHeight="1" thickBot="1" x14ac:dyDescent="0.25">
      <c r="A29" s="44"/>
      <c r="B29" s="43"/>
      <c r="C29" s="43"/>
      <c r="D29" s="43"/>
      <c r="E29" s="42"/>
      <c r="F29" s="41"/>
      <c r="G29" s="41"/>
      <c r="H29" s="41"/>
      <c r="I29" s="84"/>
      <c r="J29" s="134"/>
      <c r="K29" s="13"/>
      <c r="L29" s="13"/>
      <c r="M29" s="13"/>
    </row>
    <row r="30" spans="1:13" s="13" customFormat="1" ht="34.5" customHeight="1" thickBot="1" x14ac:dyDescent="0.3">
      <c r="A30" s="347" t="s">
        <v>106</v>
      </c>
      <c r="B30" s="375"/>
      <c r="C30" s="462" t="s">
        <v>105</v>
      </c>
      <c r="D30" s="463"/>
      <c r="E30" s="463"/>
      <c r="F30" s="463"/>
      <c r="G30" s="463"/>
      <c r="H30" s="463"/>
      <c r="I30" s="463"/>
      <c r="J30" s="463"/>
      <c r="K30" s="145">
        <f>SUM(J33:J36)/4</f>
        <v>1</v>
      </c>
    </row>
    <row r="31" spans="1:13" s="13" customFormat="1" ht="18.75" thickBot="1" x14ac:dyDescent="0.25">
      <c r="A31" s="18"/>
      <c r="B31" s="17"/>
      <c r="C31" s="17"/>
      <c r="D31" s="17"/>
      <c r="E31" s="15"/>
      <c r="F31" s="14"/>
      <c r="G31" s="14"/>
      <c r="H31" s="14"/>
      <c r="I31" s="30"/>
      <c r="J31" s="128"/>
    </row>
    <row r="32" spans="1:13" s="17" customFormat="1" ht="36" x14ac:dyDescent="0.25">
      <c r="A32" s="471" t="s">
        <v>9</v>
      </c>
      <c r="B32" s="472"/>
      <c r="C32" s="472"/>
      <c r="D32" s="472"/>
      <c r="E32" s="68" t="s">
        <v>7</v>
      </c>
      <c r="F32" s="69" t="s">
        <v>6</v>
      </c>
      <c r="G32" s="69" t="s">
        <v>5</v>
      </c>
      <c r="H32" s="69" t="s">
        <v>128</v>
      </c>
      <c r="I32" s="69" t="s">
        <v>4</v>
      </c>
      <c r="J32" s="69" t="s">
        <v>3</v>
      </c>
      <c r="K32" s="13"/>
      <c r="L32" s="13"/>
      <c r="M32" s="13"/>
    </row>
    <row r="33" spans="1:13" s="40" customFormat="1" ht="119.25" customHeight="1" x14ac:dyDescent="0.25">
      <c r="A33" s="332" t="s">
        <v>104</v>
      </c>
      <c r="B33" s="479"/>
      <c r="C33" s="479"/>
      <c r="D33" s="479"/>
      <c r="E33" s="63">
        <v>0.25</v>
      </c>
      <c r="F33" s="24" t="s">
        <v>103</v>
      </c>
      <c r="G33" s="32" t="s">
        <v>102</v>
      </c>
      <c r="H33" s="35" t="s">
        <v>129</v>
      </c>
      <c r="I33" s="11">
        <v>1</v>
      </c>
      <c r="J33" s="11">
        <f>+I33</f>
        <v>1</v>
      </c>
      <c r="K33" s="10"/>
      <c r="L33" s="10"/>
      <c r="M33" s="10"/>
    </row>
    <row r="34" spans="1:13" s="17" customFormat="1" ht="119.25" customHeight="1" x14ac:dyDescent="0.25">
      <c r="A34" s="332" t="s">
        <v>99</v>
      </c>
      <c r="B34" s="479"/>
      <c r="C34" s="479"/>
      <c r="D34" s="479"/>
      <c r="E34" s="63">
        <v>0.25</v>
      </c>
      <c r="F34" s="29" t="s">
        <v>24</v>
      </c>
      <c r="G34" s="32" t="s">
        <v>101</v>
      </c>
      <c r="H34" s="35" t="s">
        <v>129</v>
      </c>
      <c r="I34" s="11">
        <v>1</v>
      </c>
      <c r="J34" s="81">
        <f>+((100%/2)*2)</f>
        <v>1</v>
      </c>
      <c r="K34" s="13"/>
      <c r="L34" s="13"/>
      <c r="M34" s="13"/>
    </row>
    <row r="35" spans="1:13" s="17" customFormat="1" ht="334.5" customHeight="1" x14ac:dyDescent="0.2">
      <c r="A35" s="332" t="s">
        <v>100</v>
      </c>
      <c r="B35" s="334"/>
      <c r="C35" s="334"/>
      <c r="D35" s="334"/>
      <c r="E35" s="63">
        <v>0.25</v>
      </c>
      <c r="F35" s="29" t="s">
        <v>24</v>
      </c>
      <c r="G35" s="29"/>
      <c r="H35" s="32" t="s">
        <v>149</v>
      </c>
      <c r="I35" s="11">
        <v>1</v>
      </c>
      <c r="J35" s="62">
        <v>1</v>
      </c>
      <c r="K35" s="13"/>
      <c r="L35" s="13"/>
      <c r="M35" s="13"/>
    </row>
    <row r="36" spans="1:13" s="17" customFormat="1" ht="97.5" customHeight="1" thickBot="1" x14ac:dyDescent="0.3">
      <c r="A36" s="323" t="s">
        <v>99</v>
      </c>
      <c r="B36" s="493"/>
      <c r="C36" s="493"/>
      <c r="D36" s="493"/>
      <c r="E36" s="70">
        <v>0.25</v>
      </c>
      <c r="F36" s="82" t="s">
        <v>24</v>
      </c>
      <c r="G36" s="82"/>
      <c r="H36" s="79" t="s">
        <v>129</v>
      </c>
      <c r="I36" s="74">
        <v>1</v>
      </c>
      <c r="J36" s="86">
        <f>+((100%/2)*2)</f>
        <v>1</v>
      </c>
      <c r="K36" s="13"/>
      <c r="L36" s="13"/>
      <c r="M36" s="13"/>
    </row>
    <row r="37" spans="1:13" s="17" customFormat="1" ht="18.75" thickBot="1" x14ac:dyDescent="0.3">
      <c r="A37" s="34"/>
      <c r="B37" s="39"/>
      <c r="C37" s="39"/>
      <c r="D37" s="39"/>
      <c r="E37" s="4"/>
      <c r="F37" s="26"/>
      <c r="G37" s="26"/>
      <c r="H37" s="26"/>
      <c r="I37" s="87"/>
      <c r="J37" s="135"/>
      <c r="K37" s="13"/>
      <c r="L37" s="13"/>
      <c r="M37" s="13"/>
    </row>
    <row r="38" spans="1:13" s="13" customFormat="1" ht="53.25" customHeight="1" thickBot="1" x14ac:dyDescent="0.3">
      <c r="A38" s="347" t="s">
        <v>98</v>
      </c>
      <c r="B38" s="375"/>
      <c r="C38" s="462" t="s">
        <v>97</v>
      </c>
      <c r="D38" s="463"/>
      <c r="E38" s="463"/>
      <c r="F38" s="463"/>
      <c r="G38" s="463"/>
      <c r="H38" s="463"/>
      <c r="I38" s="463"/>
      <c r="J38" s="463"/>
      <c r="K38" s="145">
        <f>SUM(J41:J43)/3</f>
        <v>1</v>
      </c>
    </row>
    <row r="39" spans="1:13" s="13" customFormat="1" ht="18.75" thickBot="1" x14ac:dyDescent="0.25">
      <c r="A39" s="18"/>
      <c r="B39" s="17"/>
      <c r="C39" s="17"/>
      <c r="D39" s="17"/>
      <c r="E39" s="15"/>
      <c r="F39" s="14"/>
      <c r="G39" s="14"/>
      <c r="H39" s="14"/>
      <c r="I39" s="17"/>
      <c r="J39" s="128"/>
    </row>
    <row r="40" spans="1:13" s="13" customFormat="1" ht="36" x14ac:dyDescent="0.25">
      <c r="A40" s="494" t="s">
        <v>9</v>
      </c>
      <c r="B40" s="495"/>
      <c r="C40" s="495"/>
      <c r="D40" s="495"/>
      <c r="E40" s="68" t="s">
        <v>7</v>
      </c>
      <c r="F40" s="68" t="s">
        <v>6</v>
      </c>
      <c r="G40" s="68" t="s">
        <v>5</v>
      </c>
      <c r="H40" s="68" t="s">
        <v>128</v>
      </c>
      <c r="I40" s="68" t="s">
        <v>4</v>
      </c>
      <c r="J40" s="69" t="s">
        <v>3</v>
      </c>
    </row>
    <row r="41" spans="1:13" s="13" customFormat="1" ht="93.75" customHeight="1" x14ac:dyDescent="0.25">
      <c r="A41" s="332" t="s">
        <v>96</v>
      </c>
      <c r="B41" s="479"/>
      <c r="C41" s="479"/>
      <c r="D41" s="479"/>
      <c r="E41" s="63">
        <v>0.34</v>
      </c>
      <c r="F41" s="90" t="s">
        <v>24</v>
      </c>
      <c r="G41" s="90"/>
      <c r="H41" s="91" t="s">
        <v>150</v>
      </c>
      <c r="I41" s="12">
        <v>1</v>
      </c>
      <c r="J41" s="62">
        <v>1</v>
      </c>
    </row>
    <row r="42" spans="1:13" s="13" customFormat="1" ht="151.5" customHeight="1" x14ac:dyDescent="0.25">
      <c r="A42" s="332" t="s">
        <v>95</v>
      </c>
      <c r="B42" s="479"/>
      <c r="C42" s="479"/>
      <c r="D42" s="479"/>
      <c r="E42" s="63">
        <v>0.33</v>
      </c>
      <c r="F42" s="90" t="s">
        <v>24</v>
      </c>
      <c r="G42" s="90"/>
      <c r="H42" s="93" t="s">
        <v>130</v>
      </c>
      <c r="I42" s="12">
        <v>1</v>
      </c>
      <c r="J42" s="62">
        <v>1</v>
      </c>
    </row>
    <row r="43" spans="1:13" s="13" customFormat="1" ht="99.75" customHeight="1" thickBot="1" x14ac:dyDescent="0.25">
      <c r="A43" s="323" t="s">
        <v>94</v>
      </c>
      <c r="B43" s="325"/>
      <c r="C43" s="325"/>
      <c r="D43" s="325"/>
      <c r="E43" s="70">
        <v>0.33</v>
      </c>
      <c r="F43" s="94" t="s">
        <v>24</v>
      </c>
      <c r="G43" s="94"/>
      <c r="H43" s="95" t="s">
        <v>139</v>
      </c>
      <c r="I43" s="76">
        <v>1</v>
      </c>
      <c r="J43" s="83">
        <v>1</v>
      </c>
    </row>
    <row r="44" spans="1:13" s="13" customFormat="1" ht="18.75" thickBot="1" x14ac:dyDescent="0.25">
      <c r="A44" s="18"/>
      <c r="B44" s="17"/>
      <c r="C44" s="17"/>
      <c r="D44" s="17"/>
      <c r="E44" s="15"/>
      <c r="F44" s="14"/>
      <c r="G44" s="14"/>
      <c r="H44" s="55"/>
      <c r="I44" s="61"/>
      <c r="J44" s="88"/>
    </row>
    <row r="45" spans="1:13" s="13" customFormat="1" ht="53.25" customHeight="1" thickBot="1" x14ac:dyDescent="0.25">
      <c r="A45" s="347" t="s">
        <v>93</v>
      </c>
      <c r="B45" s="348"/>
      <c r="C45" s="483" t="s">
        <v>92</v>
      </c>
      <c r="D45" s="484"/>
      <c r="E45" s="138"/>
      <c r="F45" s="14"/>
      <c r="G45" s="14"/>
      <c r="H45" s="55"/>
      <c r="I45" s="61"/>
      <c r="J45" s="61"/>
      <c r="K45" s="145">
        <f>SUM(J48:J49)/2</f>
        <v>1</v>
      </c>
    </row>
    <row r="46" spans="1:13" s="13" customFormat="1" ht="18.75" thickBot="1" x14ac:dyDescent="0.25">
      <c r="A46" s="18"/>
      <c r="B46" s="17"/>
      <c r="C46" s="17"/>
      <c r="D46" s="17"/>
      <c r="E46" s="15"/>
      <c r="F46" s="14"/>
      <c r="G46" s="14"/>
      <c r="H46" s="55"/>
      <c r="I46" s="61"/>
      <c r="J46" s="104"/>
    </row>
    <row r="47" spans="1:13" s="13" customFormat="1" ht="36" x14ac:dyDescent="0.2">
      <c r="A47" s="471" t="s">
        <v>9</v>
      </c>
      <c r="B47" s="492"/>
      <c r="C47" s="492"/>
      <c r="D47" s="492"/>
      <c r="E47" s="68" t="s">
        <v>7</v>
      </c>
      <c r="F47" s="68" t="s">
        <v>6</v>
      </c>
      <c r="G47" s="68" t="s">
        <v>5</v>
      </c>
      <c r="H47" s="97" t="s">
        <v>128</v>
      </c>
      <c r="I47" s="97" t="s">
        <v>4</v>
      </c>
      <c r="J47" s="89" t="s">
        <v>3</v>
      </c>
    </row>
    <row r="48" spans="1:13" s="10" customFormat="1" ht="115.5" customHeight="1" x14ac:dyDescent="0.2">
      <c r="A48" s="332" t="s">
        <v>91</v>
      </c>
      <c r="B48" s="334"/>
      <c r="C48" s="334"/>
      <c r="D48" s="334"/>
      <c r="E48" s="63">
        <v>0.5</v>
      </c>
      <c r="F48" s="24" t="s">
        <v>90</v>
      </c>
      <c r="G48" s="92" t="s">
        <v>89</v>
      </c>
      <c r="H48" s="93" t="s">
        <v>129</v>
      </c>
      <c r="I48" s="12">
        <v>1</v>
      </c>
      <c r="J48" s="81">
        <f>+(100%/2)*2</f>
        <v>1</v>
      </c>
    </row>
    <row r="49" spans="1:11" s="13" customFormat="1" ht="104.25" customHeight="1" thickBot="1" x14ac:dyDescent="0.25">
      <c r="A49" s="481" t="s">
        <v>88</v>
      </c>
      <c r="B49" s="482"/>
      <c r="C49" s="482"/>
      <c r="D49" s="482"/>
      <c r="E49" s="70">
        <v>0.5</v>
      </c>
      <c r="F49" s="94" t="s">
        <v>24</v>
      </c>
      <c r="G49" s="94"/>
      <c r="H49" s="98" t="s">
        <v>151</v>
      </c>
      <c r="I49" s="99"/>
      <c r="J49" s="81">
        <v>1</v>
      </c>
    </row>
    <row r="50" spans="1:11" s="13" customFormat="1" ht="18.75" thickBot="1" x14ac:dyDescent="0.25">
      <c r="A50" s="34"/>
      <c r="B50" s="33"/>
      <c r="C50" s="33"/>
      <c r="D50" s="33"/>
      <c r="E50" s="4"/>
      <c r="F50" s="26"/>
      <c r="G50" s="26"/>
      <c r="H50" s="56"/>
      <c r="I50" s="87"/>
      <c r="J50" s="103"/>
    </row>
    <row r="51" spans="1:11" s="13" customFormat="1" ht="66.75" customHeight="1" thickBot="1" x14ac:dyDescent="0.3">
      <c r="A51" s="347" t="s">
        <v>87</v>
      </c>
      <c r="B51" s="375"/>
      <c r="C51" s="459" t="s">
        <v>86</v>
      </c>
      <c r="D51" s="460"/>
      <c r="E51" s="460"/>
      <c r="F51" s="460"/>
      <c r="G51" s="460"/>
      <c r="H51" s="460"/>
      <c r="I51" s="460"/>
      <c r="J51" s="461"/>
    </row>
    <row r="52" spans="1:11" s="13" customFormat="1" ht="18.75" thickBot="1" x14ac:dyDescent="0.25">
      <c r="A52" s="18"/>
      <c r="B52" s="17"/>
      <c r="C52" s="17"/>
      <c r="D52" s="17"/>
      <c r="E52" s="15"/>
      <c r="F52" s="14"/>
      <c r="G52" s="14"/>
      <c r="H52" s="55"/>
      <c r="I52" s="17"/>
      <c r="J52" s="61"/>
    </row>
    <row r="53" spans="1:11" s="13" customFormat="1" ht="53.25" customHeight="1" thickBot="1" x14ac:dyDescent="0.3">
      <c r="A53" s="347" t="s">
        <v>85</v>
      </c>
      <c r="B53" s="375"/>
      <c r="C53" s="462" t="s">
        <v>84</v>
      </c>
      <c r="D53" s="463"/>
      <c r="E53" s="463"/>
      <c r="F53" s="463"/>
      <c r="G53" s="463"/>
      <c r="H53" s="463"/>
      <c r="I53" s="463"/>
      <c r="J53" s="463"/>
      <c r="K53" s="146">
        <f>+J56/1</f>
        <v>0.875</v>
      </c>
    </row>
    <row r="54" spans="1:11" s="13" customFormat="1" ht="18.75" thickBot="1" x14ac:dyDescent="0.25">
      <c r="A54" s="18"/>
      <c r="B54" s="17"/>
      <c r="C54" s="17"/>
      <c r="D54" s="17"/>
      <c r="E54" s="15"/>
      <c r="F54" s="14"/>
      <c r="G54" s="14"/>
      <c r="H54" s="55"/>
      <c r="I54" s="17"/>
      <c r="J54" s="104"/>
    </row>
    <row r="55" spans="1:11" s="13" customFormat="1" ht="36" x14ac:dyDescent="0.25">
      <c r="A55" s="471" t="s">
        <v>9</v>
      </c>
      <c r="B55" s="485"/>
      <c r="C55" s="485"/>
      <c r="D55" s="485"/>
      <c r="E55" s="68" t="s">
        <v>7</v>
      </c>
      <c r="F55" s="69" t="s">
        <v>6</v>
      </c>
      <c r="G55" s="69" t="s">
        <v>5</v>
      </c>
      <c r="H55" s="89" t="s">
        <v>128</v>
      </c>
      <c r="I55" s="89" t="s">
        <v>4</v>
      </c>
      <c r="J55" s="89" t="s">
        <v>3</v>
      </c>
    </row>
    <row r="56" spans="1:11" s="13" customFormat="1" ht="409.6" customHeight="1" thickBot="1" x14ac:dyDescent="0.25">
      <c r="A56" s="486" t="s">
        <v>83</v>
      </c>
      <c r="B56" s="487"/>
      <c r="C56" s="487"/>
      <c r="D56" s="488"/>
      <c r="E56" s="496">
        <v>1</v>
      </c>
      <c r="F56" s="82" t="s">
        <v>24</v>
      </c>
      <c r="G56" s="101" t="s">
        <v>82</v>
      </c>
      <c r="H56" s="102" t="s">
        <v>152</v>
      </c>
      <c r="I56" s="496">
        <f>+((100%/16)*16)</f>
        <v>1</v>
      </c>
      <c r="J56" s="498">
        <f>+((100%/16)*14)</f>
        <v>0.875</v>
      </c>
      <c r="K56" s="38"/>
    </row>
    <row r="57" spans="1:11" s="13" customFormat="1" ht="162" customHeight="1" thickBot="1" x14ac:dyDescent="0.25">
      <c r="A57" s="489"/>
      <c r="B57" s="490"/>
      <c r="C57" s="490"/>
      <c r="D57" s="491"/>
      <c r="E57" s="497"/>
      <c r="F57" s="82" t="s">
        <v>24</v>
      </c>
      <c r="G57" s="101" t="s">
        <v>82</v>
      </c>
      <c r="H57" s="102" t="s">
        <v>152</v>
      </c>
      <c r="I57" s="497">
        <f>+((100%/16)*16)</f>
        <v>1</v>
      </c>
      <c r="J57" s="499">
        <f>+((100%/16)*14)</f>
        <v>0.875</v>
      </c>
      <c r="K57" s="38"/>
    </row>
    <row r="58" spans="1:11" s="13" customFormat="1" ht="18.75" thickBot="1" x14ac:dyDescent="0.25">
      <c r="A58" s="18"/>
      <c r="B58" s="17"/>
      <c r="C58" s="17"/>
      <c r="D58" s="17"/>
      <c r="E58" s="15"/>
      <c r="F58" s="14"/>
      <c r="G58" s="14"/>
      <c r="H58" s="55"/>
      <c r="I58" s="88"/>
      <c r="J58" s="88"/>
    </row>
    <row r="59" spans="1:11" s="13" customFormat="1" ht="53.25" customHeight="1" thickBot="1" x14ac:dyDescent="0.3">
      <c r="A59" s="347" t="s">
        <v>81</v>
      </c>
      <c r="B59" s="375"/>
      <c r="C59" s="483" t="s">
        <v>80</v>
      </c>
      <c r="D59" s="484"/>
      <c r="E59" s="138"/>
      <c r="F59" s="14"/>
      <c r="G59" s="14"/>
      <c r="H59" s="55"/>
      <c r="I59" s="61"/>
      <c r="J59" s="61"/>
      <c r="K59" s="145">
        <f>SUM(J62:J63)/2</f>
        <v>1</v>
      </c>
    </row>
    <row r="60" spans="1:11" s="13" customFormat="1" ht="18.75" thickBot="1" x14ac:dyDescent="0.25">
      <c r="A60" s="18"/>
      <c r="B60" s="17"/>
      <c r="C60" s="17"/>
      <c r="D60" s="17"/>
      <c r="E60" s="15"/>
      <c r="F60" s="14"/>
      <c r="G60" s="14"/>
      <c r="H60" s="55"/>
      <c r="I60" s="61"/>
      <c r="J60" s="104"/>
    </row>
    <row r="61" spans="1:11" s="13" customFormat="1" ht="36" x14ac:dyDescent="0.25">
      <c r="A61" s="471" t="s">
        <v>9</v>
      </c>
      <c r="B61" s="485"/>
      <c r="C61" s="485"/>
      <c r="D61" s="485"/>
      <c r="E61" s="68" t="s">
        <v>7</v>
      </c>
      <c r="F61" s="69" t="s">
        <v>6</v>
      </c>
      <c r="G61" s="69" t="s">
        <v>5</v>
      </c>
      <c r="H61" s="89" t="s">
        <v>128</v>
      </c>
      <c r="I61" s="89" t="s">
        <v>4</v>
      </c>
      <c r="J61" s="89" t="s">
        <v>3</v>
      </c>
    </row>
    <row r="62" spans="1:11" s="13" customFormat="1" ht="194.25" customHeight="1" x14ac:dyDescent="0.2">
      <c r="A62" s="332" t="s">
        <v>79</v>
      </c>
      <c r="B62" s="334"/>
      <c r="C62" s="334"/>
      <c r="D62" s="334"/>
      <c r="E62" s="63">
        <v>0.5</v>
      </c>
      <c r="F62" s="29" t="s">
        <v>24</v>
      </c>
      <c r="G62" s="29"/>
      <c r="H62" s="60" t="s">
        <v>154</v>
      </c>
      <c r="I62" s="11">
        <v>1</v>
      </c>
      <c r="J62" s="81">
        <f>+(100%/3)*3</f>
        <v>1</v>
      </c>
    </row>
    <row r="63" spans="1:11" s="13" customFormat="1" ht="129" customHeight="1" thickBot="1" x14ac:dyDescent="0.25">
      <c r="A63" s="323" t="s">
        <v>78</v>
      </c>
      <c r="B63" s="325"/>
      <c r="C63" s="325"/>
      <c r="D63" s="325"/>
      <c r="E63" s="70">
        <v>0.5</v>
      </c>
      <c r="F63" s="82" t="s">
        <v>24</v>
      </c>
      <c r="G63" s="82"/>
      <c r="H63" s="78" t="s">
        <v>140</v>
      </c>
      <c r="I63" s="74">
        <v>1</v>
      </c>
      <c r="J63" s="86">
        <f>+(100%/3)*3</f>
        <v>1</v>
      </c>
    </row>
    <row r="64" spans="1:11" s="13" customFormat="1" ht="18.75" thickBot="1" x14ac:dyDescent="0.25">
      <c r="A64" s="34"/>
      <c r="B64" s="33"/>
      <c r="C64" s="33"/>
      <c r="D64" s="33"/>
      <c r="E64" s="4"/>
      <c r="F64" s="26"/>
      <c r="G64" s="26"/>
      <c r="H64" s="56"/>
      <c r="I64" s="103"/>
      <c r="J64" s="103"/>
    </row>
    <row r="65" spans="1:11" s="13" customFormat="1" ht="18.75" thickBot="1" x14ac:dyDescent="0.25">
      <c r="A65" s="18"/>
      <c r="B65" s="17"/>
      <c r="C65" s="17"/>
      <c r="D65" s="17"/>
      <c r="E65" s="15"/>
      <c r="F65" s="14"/>
      <c r="G65" s="14"/>
      <c r="H65" s="55"/>
      <c r="I65" s="88"/>
      <c r="J65" s="88"/>
    </row>
    <row r="66" spans="1:11" s="13" customFormat="1" ht="86.25" customHeight="1" thickBot="1" x14ac:dyDescent="0.3">
      <c r="A66" s="347" t="s">
        <v>77</v>
      </c>
      <c r="B66" s="375"/>
      <c r="C66" s="483" t="s">
        <v>76</v>
      </c>
      <c r="D66" s="484"/>
      <c r="E66" s="138"/>
      <c r="F66" s="14"/>
      <c r="G66" s="14"/>
      <c r="H66" s="55"/>
      <c r="I66" s="61"/>
      <c r="J66" s="61"/>
      <c r="K66" s="146">
        <f>+J69/1</f>
        <v>0</v>
      </c>
    </row>
    <row r="67" spans="1:11" s="13" customFormat="1" ht="18.75" thickBot="1" x14ac:dyDescent="0.25">
      <c r="A67" s="18"/>
      <c r="B67" s="17"/>
      <c r="C67" s="17"/>
      <c r="D67" s="17"/>
      <c r="E67" s="15"/>
      <c r="F67" s="14"/>
      <c r="G67" s="14"/>
      <c r="H67" s="55"/>
      <c r="I67" s="61"/>
      <c r="J67" s="104"/>
    </row>
    <row r="68" spans="1:11" s="13" customFormat="1" ht="36" x14ac:dyDescent="0.25">
      <c r="A68" s="471" t="s">
        <v>9</v>
      </c>
      <c r="B68" s="485"/>
      <c r="C68" s="485"/>
      <c r="D68" s="485"/>
      <c r="E68" s="68" t="s">
        <v>7</v>
      </c>
      <c r="F68" s="68" t="s">
        <v>6</v>
      </c>
      <c r="G68" s="68"/>
      <c r="H68" s="97" t="s">
        <v>128</v>
      </c>
      <c r="I68" s="97" t="s">
        <v>4</v>
      </c>
      <c r="J68" s="89" t="s">
        <v>3</v>
      </c>
    </row>
    <row r="69" spans="1:11" s="13" customFormat="1" ht="148.5" customHeight="1" thickBot="1" x14ac:dyDescent="0.25">
      <c r="A69" s="323" t="s">
        <v>75</v>
      </c>
      <c r="B69" s="325"/>
      <c r="C69" s="325"/>
      <c r="D69" s="325"/>
      <c r="E69" s="105">
        <v>1</v>
      </c>
      <c r="F69" s="94" t="s">
        <v>24</v>
      </c>
      <c r="G69" s="94"/>
      <c r="H69" s="106" t="s">
        <v>130</v>
      </c>
      <c r="I69" s="76">
        <v>1</v>
      </c>
      <c r="J69" s="108">
        <v>0</v>
      </c>
    </row>
    <row r="70" spans="1:11" s="13" customFormat="1" ht="18.75" thickBot="1" x14ac:dyDescent="0.25">
      <c r="A70" s="34"/>
      <c r="B70" s="33"/>
      <c r="C70" s="33"/>
      <c r="D70" s="33"/>
      <c r="E70" s="4"/>
      <c r="F70" s="26"/>
      <c r="G70" s="26"/>
      <c r="H70" s="56"/>
      <c r="I70" s="100"/>
      <c r="J70" s="103"/>
    </row>
    <row r="71" spans="1:11" s="13" customFormat="1" ht="53.25" customHeight="1" thickBot="1" x14ac:dyDescent="0.3">
      <c r="A71" s="347" t="s">
        <v>74</v>
      </c>
      <c r="B71" s="375"/>
      <c r="C71" s="462" t="s">
        <v>73</v>
      </c>
      <c r="D71" s="463"/>
      <c r="E71" s="463"/>
      <c r="F71" s="463"/>
      <c r="G71" s="463"/>
      <c r="H71" s="463"/>
      <c r="I71" s="463"/>
      <c r="J71" s="463"/>
      <c r="K71" s="145">
        <f>SUM(J74:J75)/2</f>
        <v>1</v>
      </c>
    </row>
    <row r="72" spans="1:11" s="13" customFormat="1" ht="18.75" thickBot="1" x14ac:dyDescent="0.25">
      <c r="A72" s="18"/>
      <c r="B72" s="17"/>
      <c r="C72" s="17"/>
      <c r="D72" s="17"/>
      <c r="E72" s="15"/>
      <c r="F72" s="14"/>
      <c r="G72" s="14"/>
      <c r="H72" s="55"/>
      <c r="I72" s="61"/>
      <c r="J72" s="104"/>
    </row>
    <row r="73" spans="1:11" s="13" customFormat="1" ht="36" x14ac:dyDescent="0.25">
      <c r="A73" s="471" t="s">
        <v>9</v>
      </c>
      <c r="B73" s="485"/>
      <c r="C73" s="485"/>
      <c r="D73" s="485"/>
      <c r="E73" s="68" t="s">
        <v>7</v>
      </c>
      <c r="F73" s="68" t="s">
        <v>6</v>
      </c>
      <c r="G73" s="68" t="s">
        <v>5</v>
      </c>
      <c r="H73" s="97" t="s">
        <v>128</v>
      </c>
      <c r="I73" s="97" t="s">
        <v>4</v>
      </c>
      <c r="J73" s="89" t="s">
        <v>3</v>
      </c>
    </row>
    <row r="74" spans="1:11" s="10" customFormat="1" ht="303.75" customHeight="1" x14ac:dyDescent="0.2">
      <c r="A74" s="332" t="s">
        <v>72</v>
      </c>
      <c r="B74" s="334"/>
      <c r="C74" s="334"/>
      <c r="D74" s="334"/>
      <c r="E74" s="12">
        <v>0.5</v>
      </c>
      <c r="F74" s="24" t="s">
        <v>71</v>
      </c>
      <c r="G74" s="92" t="s">
        <v>70</v>
      </c>
      <c r="H74" s="109" t="s">
        <v>141</v>
      </c>
      <c r="I74" s="12">
        <v>1</v>
      </c>
      <c r="J74" s="110">
        <f>+(100%/4)*4</f>
        <v>1</v>
      </c>
    </row>
    <row r="75" spans="1:11" s="10" customFormat="1" ht="342.75" customHeight="1" x14ac:dyDescent="0.2">
      <c r="A75" s="364" t="s">
        <v>69</v>
      </c>
      <c r="B75" s="365"/>
      <c r="C75" s="365"/>
      <c r="D75" s="365"/>
      <c r="E75" s="502">
        <v>0.5</v>
      </c>
      <c r="F75" s="510" t="s">
        <v>142</v>
      </c>
      <c r="G75" s="506" t="s">
        <v>68</v>
      </c>
      <c r="H75" s="508" t="s">
        <v>133</v>
      </c>
      <c r="I75" s="502">
        <v>1</v>
      </c>
      <c r="J75" s="504">
        <f>+(100%/4)*4</f>
        <v>1</v>
      </c>
      <c r="K75" s="37"/>
    </row>
    <row r="76" spans="1:11" s="10" customFormat="1" ht="187.5" customHeight="1" thickBot="1" x14ac:dyDescent="0.25">
      <c r="A76" s="366"/>
      <c r="B76" s="367"/>
      <c r="C76" s="367"/>
      <c r="D76" s="367"/>
      <c r="E76" s="503"/>
      <c r="F76" s="511"/>
      <c r="G76" s="507"/>
      <c r="H76" s="509"/>
      <c r="I76" s="503"/>
      <c r="J76" s="505"/>
    </row>
    <row r="77" spans="1:11" s="13" customFormat="1" ht="18.75" thickBot="1" x14ac:dyDescent="0.25">
      <c r="A77" s="18"/>
      <c r="B77" s="17"/>
      <c r="C77" s="17"/>
      <c r="D77" s="17"/>
      <c r="E77" s="15"/>
      <c r="F77" s="14"/>
      <c r="G77" s="14"/>
      <c r="H77" s="55"/>
      <c r="I77" s="88"/>
      <c r="J77" s="88"/>
    </row>
    <row r="78" spans="1:11" s="13" customFormat="1" ht="58.5" customHeight="1" thickBot="1" x14ac:dyDescent="0.3">
      <c r="A78" s="347" t="s">
        <v>67</v>
      </c>
      <c r="B78" s="375"/>
      <c r="C78" s="483" t="s">
        <v>170</v>
      </c>
      <c r="D78" s="484"/>
      <c r="E78" s="138"/>
      <c r="F78" s="14"/>
      <c r="G78" s="14"/>
      <c r="H78" s="55"/>
      <c r="I78" s="61"/>
      <c r="J78" s="61"/>
      <c r="K78" s="146">
        <f>SUM(J81:J83)/3</f>
        <v>0.70105143506678036</v>
      </c>
    </row>
    <row r="79" spans="1:11" s="13" customFormat="1" ht="18.75" thickBot="1" x14ac:dyDescent="0.25">
      <c r="A79" s="18"/>
      <c r="B79" s="17"/>
      <c r="C79" s="17"/>
      <c r="D79" s="17"/>
      <c r="E79" s="15"/>
      <c r="F79" s="14"/>
      <c r="G79" s="14"/>
      <c r="H79" s="55"/>
      <c r="I79" s="61"/>
      <c r="J79" s="104"/>
    </row>
    <row r="80" spans="1:11" s="13" customFormat="1" ht="36" x14ac:dyDescent="0.25">
      <c r="A80" s="471" t="s">
        <v>9</v>
      </c>
      <c r="B80" s="485"/>
      <c r="C80" s="485"/>
      <c r="D80" s="485"/>
      <c r="E80" s="68" t="s">
        <v>7</v>
      </c>
      <c r="F80" s="68" t="s">
        <v>6</v>
      </c>
      <c r="G80" s="68" t="s">
        <v>5</v>
      </c>
      <c r="H80" s="97" t="s">
        <v>128</v>
      </c>
      <c r="I80" s="97" t="s">
        <v>4</v>
      </c>
      <c r="J80" s="89" t="s">
        <v>3</v>
      </c>
    </row>
    <row r="81" spans="1:13" s="10" customFormat="1" ht="142.5" customHeight="1" x14ac:dyDescent="0.2">
      <c r="A81" s="332" t="s">
        <v>66</v>
      </c>
      <c r="B81" s="334"/>
      <c r="C81" s="334"/>
      <c r="D81" s="334"/>
      <c r="E81" s="63">
        <v>0.34</v>
      </c>
      <c r="F81" s="36" t="s">
        <v>65</v>
      </c>
      <c r="G81" s="93" t="s">
        <v>64</v>
      </c>
      <c r="H81" s="93" t="s">
        <v>64</v>
      </c>
      <c r="I81" s="12">
        <v>1</v>
      </c>
      <c r="J81" s="11">
        <v>1</v>
      </c>
    </row>
    <row r="82" spans="1:13" s="13" customFormat="1" ht="146.25" customHeight="1" x14ac:dyDescent="0.2">
      <c r="A82" s="500" t="s">
        <v>63</v>
      </c>
      <c r="B82" s="501"/>
      <c r="C82" s="501"/>
      <c r="D82" s="501"/>
      <c r="E82" s="63">
        <v>0.33</v>
      </c>
      <c r="F82" s="90" t="s">
        <v>24</v>
      </c>
      <c r="G82" s="111" t="s">
        <v>143</v>
      </c>
      <c r="H82" s="142" t="s">
        <v>156</v>
      </c>
      <c r="I82" s="143">
        <f>+((100%/51)*51)</f>
        <v>1</v>
      </c>
      <c r="J82" s="144">
        <f>+((100%/51)*23)</f>
        <v>0.45098039215686275</v>
      </c>
    </row>
    <row r="83" spans="1:13" s="13" customFormat="1" ht="137.25" customHeight="1" thickBot="1" x14ac:dyDescent="0.25">
      <c r="A83" s="323" t="s">
        <v>62</v>
      </c>
      <c r="B83" s="325"/>
      <c r="C83" s="325"/>
      <c r="D83" s="325"/>
      <c r="E83" s="70">
        <v>0.33</v>
      </c>
      <c r="F83" s="94" t="s">
        <v>24</v>
      </c>
      <c r="G83" s="94" t="s">
        <v>24</v>
      </c>
      <c r="H83" s="112" t="s">
        <v>155</v>
      </c>
      <c r="I83" s="113">
        <f>+((100%/51)*51)</f>
        <v>1</v>
      </c>
      <c r="J83" s="114">
        <f>+((100%/23)*15)</f>
        <v>0.65217391304347827</v>
      </c>
    </row>
    <row r="84" spans="1:13" s="13" customFormat="1" ht="18.75" thickBot="1" x14ac:dyDescent="0.25">
      <c r="A84" s="34"/>
      <c r="B84" s="33"/>
      <c r="C84" s="33"/>
      <c r="D84" s="33"/>
      <c r="E84" s="4"/>
      <c r="F84" s="26"/>
      <c r="G84" s="26"/>
      <c r="H84" s="56"/>
      <c r="I84" s="103"/>
      <c r="J84" s="103"/>
    </row>
    <row r="85" spans="1:13" s="13" customFormat="1" ht="34.5" customHeight="1" thickBot="1" x14ac:dyDescent="0.3">
      <c r="A85" s="347" t="s">
        <v>23</v>
      </c>
      <c r="B85" s="512"/>
      <c r="C85" s="459" t="s">
        <v>61</v>
      </c>
      <c r="D85" s="460"/>
      <c r="E85" s="460"/>
      <c r="F85" s="460"/>
      <c r="G85" s="460"/>
      <c r="H85" s="460"/>
      <c r="I85" s="460"/>
      <c r="J85" s="461"/>
    </row>
    <row r="86" spans="1:13" s="13" customFormat="1" ht="18.75" thickBot="1" x14ac:dyDescent="0.25">
      <c r="A86" s="18"/>
      <c r="B86" s="17"/>
      <c r="C86" s="17"/>
      <c r="D86" s="17"/>
      <c r="E86" s="15"/>
      <c r="F86" s="14"/>
      <c r="G86" s="14"/>
      <c r="H86" s="55"/>
      <c r="I86" s="61"/>
      <c r="J86" s="61"/>
    </row>
    <row r="87" spans="1:13" s="25" customFormat="1" ht="36" customHeight="1" thickBot="1" x14ac:dyDescent="0.3">
      <c r="A87" s="347" t="s">
        <v>60</v>
      </c>
      <c r="B87" s="375"/>
      <c r="C87" s="462" t="s">
        <v>59</v>
      </c>
      <c r="D87" s="463"/>
      <c r="E87" s="463"/>
      <c r="F87" s="463"/>
      <c r="G87" s="463"/>
      <c r="H87" s="463"/>
      <c r="I87" s="463"/>
      <c r="J87" s="463"/>
      <c r="K87" s="146">
        <f>SUM(J90:J95)/5</f>
        <v>0.93333333333333324</v>
      </c>
      <c r="L87" s="13"/>
      <c r="M87" s="13"/>
    </row>
    <row r="88" spans="1:13" s="13" customFormat="1" ht="27.75" customHeight="1" thickBot="1" x14ac:dyDescent="0.25">
      <c r="A88" s="18"/>
      <c r="B88" s="17"/>
      <c r="C88" s="17"/>
      <c r="D88" s="17"/>
      <c r="E88" s="15"/>
      <c r="F88" s="14"/>
      <c r="G88" s="14"/>
      <c r="H88" s="55"/>
      <c r="I88" s="61"/>
      <c r="J88" s="104"/>
    </row>
    <row r="89" spans="1:13" s="13" customFormat="1" ht="36" x14ac:dyDescent="0.25">
      <c r="A89" s="471" t="s">
        <v>9</v>
      </c>
      <c r="B89" s="485"/>
      <c r="C89" s="485"/>
      <c r="D89" s="485"/>
      <c r="E89" s="68" t="s">
        <v>7</v>
      </c>
      <c r="F89" s="68" t="s">
        <v>6</v>
      </c>
      <c r="G89" s="68" t="s">
        <v>5</v>
      </c>
      <c r="H89" s="97" t="s">
        <v>128</v>
      </c>
      <c r="I89" s="97" t="s">
        <v>4</v>
      </c>
      <c r="J89" s="89" t="s">
        <v>3</v>
      </c>
    </row>
    <row r="90" spans="1:13" s="13" customFormat="1" ht="42.75" customHeight="1" x14ac:dyDescent="0.2">
      <c r="A90" s="364" t="s">
        <v>58</v>
      </c>
      <c r="B90" s="365"/>
      <c r="C90" s="365"/>
      <c r="D90" s="365"/>
      <c r="E90" s="513">
        <v>0.2</v>
      </c>
      <c r="F90" s="90" t="s">
        <v>24</v>
      </c>
      <c r="G90" s="92" t="s">
        <v>57</v>
      </c>
      <c r="H90" s="515" t="s">
        <v>132</v>
      </c>
      <c r="I90" s="513">
        <v>1</v>
      </c>
      <c r="J90" s="514">
        <f>+((100%/2)*2)</f>
        <v>1</v>
      </c>
    </row>
    <row r="91" spans="1:13" s="13" customFormat="1" ht="30" customHeight="1" x14ac:dyDescent="0.2">
      <c r="A91" s="364"/>
      <c r="B91" s="365"/>
      <c r="C91" s="365"/>
      <c r="D91" s="365"/>
      <c r="E91" s="513"/>
      <c r="F91" s="90" t="s">
        <v>24</v>
      </c>
      <c r="G91" s="92" t="s">
        <v>57</v>
      </c>
      <c r="H91" s="515"/>
      <c r="I91" s="513">
        <v>1</v>
      </c>
      <c r="J91" s="514">
        <f>+((100%/2)*2)</f>
        <v>1</v>
      </c>
    </row>
    <row r="92" spans="1:13" s="13" customFormat="1" ht="130.5" customHeight="1" x14ac:dyDescent="0.2">
      <c r="A92" s="332" t="s">
        <v>56</v>
      </c>
      <c r="B92" s="334"/>
      <c r="C92" s="334"/>
      <c r="D92" s="334"/>
      <c r="E92" s="63">
        <v>0.2</v>
      </c>
      <c r="F92" s="90" t="s">
        <v>24</v>
      </c>
      <c r="G92" s="90"/>
      <c r="H92" s="115" t="s">
        <v>157</v>
      </c>
      <c r="I92" s="12">
        <v>1</v>
      </c>
      <c r="J92" s="65">
        <f>+((100%/2)*0)</f>
        <v>0</v>
      </c>
    </row>
    <row r="93" spans="1:13" s="13" customFormat="1" ht="120" customHeight="1" x14ac:dyDescent="0.2">
      <c r="A93" s="332" t="s">
        <v>55</v>
      </c>
      <c r="B93" s="334"/>
      <c r="C93" s="334"/>
      <c r="D93" s="334"/>
      <c r="E93" s="63">
        <v>0.2</v>
      </c>
      <c r="F93" s="90" t="s">
        <v>24</v>
      </c>
      <c r="G93" s="90"/>
      <c r="H93" s="115" t="s">
        <v>168</v>
      </c>
      <c r="I93" s="12">
        <v>1</v>
      </c>
      <c r="J93" s="65">
        <f>+((100%/3)*2)</f>
        <v>0.66666666666666663</v>
      </c>
    </row>
    <row r="94" spans="1:13" s="13" customFormat="1" ht="135.75" customHeight="1" x14ac:dyDescent="0.2">
      <c r="A94" s="332" t="s">
        <v>54</v>
      </c>
      <c r="B94" s="334"/>
      <c r="C94" s="334"/>
      <c r="D94" s="334"/>
      <c r="E94" s="63">
        <v>0.2</v>
      </c>
      <c r="F94" s="90" t="s">
        <v>24</v>
      </c>
      <c r="G94" s="90"/>
      <c r="H94" s="115" t="s">
        <v>169</v>
      </c>
      <c r="I94" s="12">
        <v>1</v>
      </c>
      <c r="J94" s="65">
        <f>+((100%/3)*3)</f>
        <v>1</v>
      </c>
    </row>
    <row r="95" spans="1:13" ht="107.25" customHeight="1" thickBot="1" x14ac:dyDescent="0.25">
      <c r="A95" s="323" t="s">
        <v>53</v>
      </c>
      <c r="B95" s="325"/>
      <c r="C95" s="325"/>
      <c r="D95" s="325"/>
      <c r="E95" s="70">
        <v>0.2</v>
      </c>
      <c r="F95" s="94" t="s">
        <v>24</v>
      </c>
      <c r="G95" s="94"/>
      <c r="H95" s="116" t="s">
        <v>158</v>
      </c>
      <c r="I95" s="70">
        <v>1</v>
      </c>
      <c r="J95" s="117">
        <v>1</v>
      </c>
      <c r="K95" s="13"/>
      <c r="L95" s="13"/>
      <c r="M95" s="13"/>
    </row>
    <row r="96" spans="1:13" s="13" customFormat="1" ht="18.75" customHeight="1" thickBot="1" x14ac:dyDescent="0.25">
      <c r="A96" s="23"/>
      <c r="B96" s="22"/>
      <c r="C96" s="22"/>
      <c r="D96" s="22"/>
      <c r="E96" s="21"/>
      <c r="F96" s="20"/>
      <c r="G96" s="20"/>
      <c r="H96" s="58"/>
      <c r="I96" s="119"/>
      <c r="J96" s="119"/>
    </row>
    <row r="97" spans="1:13" s="25" customFormat="1" ht="36" customHeight="1" thickBot="1" x14ac:dyDescent="0.25">
      <c r="A97" s="347" t="s">
        <v>52</v>
      </c>
      <c r="B97" s="348"/>
      <c r="C97" s="462" t="s">
        <v>51</v>
      </c>
      <c r="D97" s="463"/>
      <c r="E97" s="463"/>
      <c r="F97" s="463"/>
      <c r="G97" s="463"/>
      <c r="H97" s="463"/>
      <c r="I97" s="463"/>
      <c r="J97" s="463"/>
      <c r="K97" s="145">
        <f>SUM(J100:J108)/7</f>
        <v>1</v>
      </c>
      <c r="L97" s="13"/>
      <c r="M97" s="13"/>
    </row>
    <row r="98" spans="1:13" s="13" customFormat="1" ht="21.75" customHeight="1" thickBot="1" x14ac:dyDescent="0.25">
      <c r="A98" s="18"/>
      <c r="B98" s="17"/>
      <c r="C98" s="17"/>
      <c r="D98" s="17"/>
      <c r="E98" s="15"/>
      <c r="F98" s="14"/>
      <c r="G98" s="14"/>
      <c r="H98" s="55"/>
      <c r="I98" s="61"/>
      <c r="J98" s="104"/>
    </row>
    <row r="99" spans="1:13" s="13" customFormat="1" ht="36" x14ac:dyDescent="0.2">
      <c r="A99" s="471" t="s">
        <v>9</v>
      </c>
      <c r="B99" s="492"/>
      <c r="C99" s="492"/>
      <c r="D99" s="492"/>
      <c r="E99" s="68" t="s">
        <v>7</v>
      </c>
      <c r="F99" s="68" t="s">
        <v>6</v>
      </c>
      <c r="G99" s="68" t="s">
        <v>5</v>
      </c>
      <c r="H99" s="97" t="s">
        <v>128</v>
      </c>
      <c r="I99" s="97" t="s">
        <v>4</v>
      </c>
      <c r="J99" s="89" t="s">
        <v>3</v>
      </c>
    </row>
    <row r="100" spans="1:13" s="13" customFormat="1" ht="71.25" customHeight="1" x14ac:dyDescent="0.2">
      <c r="A100" s="364" t="s">
        <v>50</v>
      </c>
      <c r="B100" s="365"/>
      <c r="C100" s="365"/>
      <c r="D100" s="365"/>
      <c r="E100" s="513">
        <v>0.16</v>
      </c>
      <c r="F100" s="516" t="s">
        <v>24</v>
      </c>
      <c r="G100" s="522" t="s">
        <v>49</v>
      </c>
      <c r="H100" s="523" t="s">
        <v>129</v>
      </c>
      <c r="I100" s="502">
        <v>1</v>
      </c>
      <c r="J100" s="518">
        <v>1</v>
      </c>
    </row>
    <row r="101" spans="1:13" s="13" customFormat="1" ht="72" customHeight="1" x14ac:dyDescent="0.2">
      <c r="A101" s="364"/>
      <c r="B101" s="365"/>
      <c r="C101" s="365"/>
      <c r="D101" s="365"/>
      <c r="E101" s="513"/>
      <c r="F101" s="516"/>
      <c r="G101" s="522"/>
      <c r="H101" s="523"/>
      <c r="I101" s="517"/>
      <c r="J101" s="519"/>
    </row>
    <row r="102" spans="1:13" s="13" customFormat="1" ht="59.25" customHeight="1" x14ac:dyDescent="0.2">
      <c r="A102" s="364" t="s">
        <v>48</v>
      </c>
      <c r="B102" s="365"/>
      <c r="C102" s="365"/>
      <c r="D102" s="365"/>
      <c r="E102" s="63">
        <v>0.08</v>
      </c>
      <c r="F102" s="90" t="s">
        <v>24</v>
      </c>
      <c r="G102" s="90"/>
      <c r="H102" s="136" t="s">
        <v>159</v>
      </c>
      <c r="I102" s="63">
        <v>1</v>
      </c>
      <c r="J102" s="57">
        <v>1</v>
      </c>
    </row>
    <row r="103" spans="1:13" s="10" customFormat="1" ht="291" customHeight="1" x14ac:dyDescent="0.2">
      <c r="A103" s="520" t="s">
        <v>47</v>
      </c>
      <c r="B103" s="521"/>
      <c r="C103" s="521"/>
      <c r="D103" s="521"/>
      <c r="E103" s="12">
        <v>0.22</v>
      </c>
      <c r="F103" s="36" t="s">
        <v>46</v>
      </c>
      <c r="G103" s="141" t="s">
        <v>45</v>
      </c>
      <c r="H103" s="137" t="s">
        <v>160</v>
      </c>
      <c r="I103" s="139">
        <v>1</v>
      </c>
      <c r="J103" s="140">
        <f>+(100%/4)*4</f>
        <v>1</v>
      </c>
    </row>
    <row r="104" spans="1:13" s="10" customFormat="1" ht="324" customHeight="1" x14ac:dyDescent="0.2">
      <c r="A104" s="332" t="s">
        <v>44</v>
      </c>
      <c r="B104" s="334"/>
      <c r="C104" s="334"/>
      <c r="D104" s="334"/>
      <c r="E104" s="12">
        <v>0.15</v>
      </c>
      <c r="F104" s="120" t="s">
        <v>144</v>
      </c>
      <c r="G104" s="121" t="s">
        <v>43</v>
      </c>
      <c r="H104" s="122" t="s">
        <v>131</v>
      </c>
      <c r="I104" s="63">
        <v>1</v>
      </c>
      <c r="J104" s="66">
        <v>1</v>
      </c>
    </row>
    <row r="105" spans="1:13" s="13" customFormat="1" ht="297.75" customHeight="1" x14ac:dyDescent="0.2">
      <c r="A105" s="332" t="s">
        <v>42</v>
      </c>
      <c r="B105" s="334"/>
      <c r="C105" s="334"/>
      <c r="D105" s="334"/>
      <c r="E105" s="31">
        <v>0.15</v>
      </c>
      <c r="F105" s="90" t="s">
        <v>24</v>
      </c>
      <c r="G105" s="123" t="s">
        <v>145</v>
      </c>
      <c r="H105" s="115" t="s">
        <v>135</v>
      </c>
      <c r="I105" s="12">
        <v>1</v>
      </c>
      <c r="J105" s="64">
        <v>1</v>
      </c>
    </row>
    <row r="106" spans="1:13" s="13" customFormat="1" ht="84.75" customHeight="1" x14ac:dyDescent="0.2">
      <c r="A106" s="364" t="s">
        <v>41</v>
      </c>
      <c r="B106" s="365"/>
      <c r="C106" s="365"/>
      <c r="D106" s="365"/>
      <c r="E106" s="513">
        <v>0.16</v>
      </c>
      <c r="F106" s="516" t="s">
        <v>24</v>
      </c>
      <c r="G106" s="123"/>
      <c r="H106" s="464" t="s">
        <v>162</v>
      </c>
      <c r="I106" s="513">
        <v>1</v>
      </c>
      <c r="J106" s="514">
        <v>1</v>
      </c>
    </row>
    <row r="107" spans="1:13" s="13" customFormat="1" ht="84.75" customHeight="1" x14ac:dyDescent="0.2">
      <c r="A107" s="364"/>
      <c r="B107" s="365"/>
      <c r="C107" s="365"/>
      <c r="D107" s="365"/>
      <c r="E107" s="513"/>
      <c r="F107" s="516"/>
      <c r="G107" s="123"/>
      <c r="H107" s="464"/>
      <c r="I107" s="513"/>
      <c r="J107" s="514"/>
    </row>
    <row r="108" spans="1:13" s="13" customFormat="1" ht="84.75" customHeight="1" thickBot="1" x14ac:dyDescent="0.25">
      <c r="A108" s="366"/>
      <c r="B108" s="367"/>
      <c r="C108" s="367"/>
      <c r="D108" s="367"/>
      <c r="E108" s="70">
        <v>0.08</v>
      </c>
      <c r="F108" s="94" t="s">
        <v>24</v>
      </c>
      <c r="G108" s="124" t="s">
        <v>40</v>
      </c>
      <c r="H108" s="116" t="s">
        <v>161</v>
      </c>
      <c r="I108" s="76">
        <v>1</v>
      </c>
      <c r="J108" s="74">
        <v>1</v>
      </c>
    </row>
    <row r="109" spans="1:13" s="13" customFormat="1" ht="18.75" thickBot="1" x14ac:dyDescent="0.25">
      <c r="A109" s="18"/>
      <c r="B109" s="17"/>
      <c r="C109" s="17"/>
      <c r="D109" s="17"/>
      <c r="E109" s="15"/>
      <c r="F109" s="14"/>
      <c r="G109" s="14"/>
      <c r="H109" s="55"/>
      <c r="I109" s="88"/>
      <c r="J109" s="88"/>
    </row>
    <row r="110" spans="1:13" s="13" customFormat="1" ht="127.5" customHeight="1" thickBot="1" x14ac:dyDescent="0.3">
      <c r="A110" s="347" t="s">
        <v>39</v>
      </c>
      <c r="B110" s="375"/>
      <c r="C110" s="462" t="s">
        <v>38</v>
      </c>
      <c r="D110" s="463"/>
      <c r="E110" s="463"/>
      <c r="F110" s="463"/>
      <c r="G110" s="463"/>
      <c r="H110" s="463"/>
      <c r="I110" s="463"/>
      <c r="J110" s="463"/>
      <c r="K110" s="145">
        <f>SUM(J113:J114)/2</f>
        <v>1</v>
      </c>
    </row>
    <row r="111" spans="1:13" s="13" customFormat="1" ht="32.25" customHeight="1" thickBot="1" x14ac:dyDescent="0.25">
      <c r="A111" s="18"/>
      <c r="B111" s="17"/>
      <c r="C111" s="17"/>
      <c r="D111" s="17"/>
      <c r="E111" s="15"/>
      <c r="F111" s="14"/>
      <c r="G111" s="14"/>
      <c r="H111" s="55"/>
      <c r="I111" s="61"/>
      <c r="J111" s="104"/>
    </row>
    <row r="112" spans="1:13" ht="33" customHeight="1" x14ac:dyDescent="0.25">
      <c r="A112" s="471" t="s">
        <v>9</v>
      </c>
      <c r="B112" s="485"/>
      <c r="C112" s="485"/>
      <c r="D112" s="485"/>
      <c r="E112" s="68" t="s">
        <v>7</v>
      </c>
      <c r="F112" s="68" t="s">
        <v>6</v>
      </c>
      <c r="G112" s="68" t="s">
        <v>5</v>
      </c>
      <c r="H112" s="97" t="s">
        <v>128</v>
      </c>
      <c r="I112" s="97" t="s">
        <v>4</v>
      </c>
      <c r="J112" s="89" t="s">
        <v>3</v>
      </c>
      <c r="K112" s="13"/>
      <c r="L112" s="13"/>
      <c r="M112" s="13"/>
    </row>
    <row r="113" spans="1:14" s="13" customFormat="1" ht="219" customHeight="1" thickBot="1" x14ac:dyDescent="0.25">
      <c r="A113" s="332" t="s">
        <v>37</v>
      </c>
      <c r="B113" s="334"/>
      <c r="C113" s="334"/>
      <c r="D113" s="334"/>
      <c r="E113" s="63">
        <v>0.5</v>
      </c>
      <c r="F113" s="90" t="s">
        <v>24</v>
      </c>
      <c r="G113" s="121" t="s">
        <v>36</v>
      </c>
      <c r="H113" s="125" t="s">
        <v>36</v>
      </c>
      <c r="I113" s="96"/>
      <c r="J113" s="86">
        <f>+((100%/4)*4)</f>
        <v>1</v>
      </c>
    </row>
    <row r="114" spans="1:14" s="10" customFormat="1" ht="279.75" customHeight="1" thickBot="1" x14ac:dyDescent="0.25">
      <c r="A114" s="323" t="s">
        <v>35</v>
      </c>
      <c r="B114" s="325"/>
      <c r="C114" s="325"/>
      <c r="D114" s="325"/>
      <c r="E114" s="70">
        <v>0.5</v>
      </c>
      <c r="F114" s="71" t="s">
        <v>34</v>
      </c>
      <c r="G114" s="124" t="s">
        <v>33</v>
      </c>
      <c r="H114" s="126" t="s">
        <v>163</v>
      </c>
      <c r="I114" s="76">
        <v>1</v>
      </c>
      <c r="J114" s="86">
        <f>+((100%/4)*4)</f>
        <v>1</v>
      </c>
    </row>
    <row r="115" spans="1:14" s="13" customFormat="1" ht="18.75" thickBot="1" x14ac:dyDescent="0.25">
      <c r="A115" s="23"/>
      <c r="B115" s="22"/>
      <c r="C115" s="22"/>
      <c r="D115" s="22"/>
      <c r="E115" s="21"/>
      <c r="F115" s="20"/>
      <c r="G115" s="20"/>
      <c r="H115" s="20"/>
      <c r="I115" s="88"/>
      <c r="J115" s="127"/>
    </row>
    <row r="116" spans="1:14" s="13" customFormat="1" ht="86.25" customHeight="1" thickBot="1" x14ac:dyDescent="0.3">
      <c r="A116" s="347" t="s">
        <v>32</v>
      </c>
      <c r="B116" s="375"/>
      <c r="C116" s="462" t="s">
        <v>31</v>
      </c>
      <c r="D116" s="463"/>
      <c r="E116" s="463"/>
      <c r="F116" s="463"/>
      <c r="G116" s="463"/>
      <c r="H116" s="463"/>
      <c r="I116" s="463"/>
      <c r="J116" s="463"/>
      <c r="K116" s="145">
        <f>SUM(J119:J122)/4</f>
        <v>1</v>
      </c>
      <c r="N116" s="10"/>
    </row>
    <row r="117" spans="1:14" s="13" customFormat="1" ht="35.25" customHeight="1" thickBot="1" x14ac:dyDescent="0.25">
      <c r="A117" s="18"/>
      <c r="B117" s="17"/>
      <c r="C117" s="17"/>
      <c r="D117" s="17"/>
      <c r="E117" s="15"/>
      <c r="F117" s="14"/>
      <c r="G117" s="14"/>
      <c r="H117" s="14"/>
      <c r="I117" s="30"/>
      <c r="J117" s="14"/>
    </row>
    <row r="118" spans="1:14" s="13" customFormat="1" ht="74.25" customHeight="1" x14ac:dyDescent="0.25">
      <c r="A118" s="471" t="s">
        <v>9</v>
      </c>
      <c r="B118" s="485"/>
      <c r="C118" s="485"/>
      <c r="D118" s="485"/>
      <c r="E118" s="68" t="s">
        <v>7</v>
      </c>
      <c r="F118" s="68" t="s">
        <v>6</v>
      </c>
      <c r="G118" s="68" t="s">
        <v>5</v>
      </c>
      <c r="H118" s="68" t="s">
        <v>128</v>
      </c>
      <c r="I118" s="68" t="s">
        <v>4</v>
      </c>
      <c r="J118" s="69" t="s">
        <v>3</v>
      </c>
    </row>
    <row r="119" spans="1:14" s="10" customFormat="1" ht="152.25" customHeight="1" x14ac:dyDescent="0.2">
      <c r="A119" s="332" t="s">
        <v>30</v>
      </c>
      <c r="B119" s="334"/>
      <c r="C119" s="334"/>
      <c r="D119" s="334"/>
      <c r="E119" s="63">
        <v>0.25</v>
      </c>
      <c r="F119" s="24" t="s">
        <v>29</v>
      </c>
      <c r="G119" s="123" t="s">
        <v>28</v>
      </c>
      <c r="H119" s="90" t="s">
        <v>129</v>
      </c>
      <c r="I119" s="12">
        <v>1</v>
      </c>
      <c r="J119" s="81">
        <f>+((100%/2)*2)</f>
        <v>1</v>
      </c>
    </row>
    <row r="120" spans="1:14" s="13" customFormat="1" ht="186.75" customHeight="1" x14ac:dyDescent="0.2">
      <c r="A120" s="524" t="s">
        <v>27</v>
      </c>
      <c r="B120" s="525"/>
      <c r="C120" s="525"/>
      <c r="D120" s="525"/>
      <c r="E120" s="63">
        <v>0.25</v>
      </c>
      <c r="F120" s="90" t="s">
        <v>24</v>
      </c>
      <c r="G120" s="90"/>
      <c r="H120" s="129" t="s">
        <v>167</v>
      </c>
      <c r="I120" s="12">
        <v>1</v>
      </c>
      <c r="J120" s="110">
        <f>+((100%/2)*2)</f>
        <v>1</v>
      </c>
    </row>
    <row r="121" spans="1:14" s="13" customFormat="1" ht="133.5" customHeight="1" x14ac:dyDescent="0.2">
      <c r="A121" s="524" t="s">
        <v>26</v>
      </c>
      <c r="B121" s="525"/>
      <c r="C121" s="525"/>
      <c r="D121" s="525"/>
      <c r="E121" s="63">
        <v>0.25</v>
      </c>
      <c r="F121" s="90" t="s">
        <v>24</v>
      </c>
      <c r="G121" s="90"/>
      <c r="H121" s="130" t="s">
        <v>136</v>
      </c>
      <c r="I121" s="12">
        <v>1</v>
      </c>
      <c r="J121" s="11">
        <v>1</v>
      </c>
    </row>
    <row r="122" spans="1:14" s="13" customFormat="1" ht="198.75" customHeight="1" thickBot="1" x14ac:dyDescent="0.25">
      <c r="A122" s="481" t="s">
        <v>25</v>
      </c>
      <c r="B122" s="482"/>
      <c r="C122" s="482"/>
      <c r="D122" s="482"/>
      <c r="E122" s="70">
        <v>0.25</v>
      </c>
      <c r="F122" s="94" t="s">
        <v>24</v>
      </c>
      <c r="G122" s="94"/>
      <c r="H122" s="131" t="s">
        <v>164</v>
      </c>
      <c r="I122" s="76">
        <v>1</v>
      </c>
      <c r="J122" s="132">
        <f>+((100%/2)*2)</f>
        <v>1</v>
      </c>
    </row>
    <row r="123" spans="1:14" s="25" customFormat="1" ht="36" customHeight="1" thickBot="1" x14ac:dyDescent="0.3">
      <c r="A123" s="28"/>
      <c r="B123" s="27"/>
      <c r="C123" s="27"/>
      <c r="D123" s="27"/>
      <c r="E123" s="4"/>
      <c r="F123" s="26"/>
      <c r="G123" s="26"/>
      <c r="H123" s="56"/>
      <c r="I123" s="103"/>
      <c r="J123" s="103"/>
      <c r="K123" s="13"/>
      <c r="L123" s="13"/>
      <c r="M123" s="13"/>
    </row>
    <row r="124" spans="1:14" s="13" customFormat="1" ht="18.75" customHeight="1" thickBot="1" x14ac:dyDescent="0.3">
      <c r="A124" s="347" t="s">
        <v>23</v>
      </c>
      <c r="B124" s="512"/>
      <c r="C124" s="459" t="s">
        <v>22</v>
      </c>
      <c r="D124" s="460"/>
      <c r="E124" s="460"/>
      <c r="F124" s="460"/>
      <c r="G124" s="460"/>
      <c r="H124" s="460"/>
      <c r="I124" s="460"/>
      <c r="J124" s="461"/>
    </row>
    <row r="125" spans="1:14" s="13" customFormat="1" ht="18.75" thickBot="1" x14ac:dyDescent="0.25">
      <c r="A125" s="18"/>
      <c r="B125" s="17"/>
      <c r="C125" s="17"/>
      <c r="D125" s="17"/>
      <c r="E125" s="15"/>
      <c r="F125" s="14"/>
      <c r="G125" s="14"/>
      <c r="H125" s="55"/>
      <c r="I125" s="61"/>
      <c r="J125" s="61"/>
    </row>
    <row r="126" spans="1:14" s="13" customFormat="1" ht="18.75" thickBot="1" x14ac:dyDescent="0.25">
      <c r="A126" s="23"/>
      <c r="B126" s="22"/>
      <c r="C126" s="22"/>
      <c r="D126" s="22"/>
      <c r="E126" s="21"/>
      <c r="F126" s="20"/>
      <c r="G126" s="20"/>
      <c r="H126" s="58"/>
      <c r="I126" s="118"/>
      <c r="J126" s="119"/>
    </row>
    <row r="127" spans="1:14" s="13" customFormat="1" ht="127.5" customHeight="1" thickBot="1" x14ac:dyDescent="0.3">
      <c r="A127" s="347" t="s">
        <v>21</v>
      </c>
      <c r="B127" s="375"/>
      <c r="C127" s="462" t="s">
        <v>20</v>
      </c>
      <c r="D127" s="463"/>
      <c r="E127" s="463"/>
      <c r="F127" s="463"/>
      <c r="G127" s="463"/>
      <c r="H127" s="463"/>
      <c r="I127" s="463"/>
      <c r="J127" s="463"/>
      <c r="K127" s="145">
        <f>+J130/1</f>
        <v>1</v>
      </c>
    </row>
    <row r="128" spans="1:14" s="13" customFormat="1" ht="18.75" thickBot="1" x14ac:dyDescent="0.25">
      <c r="A128" s="18"/>
      <c r="B128" s="17"/>
      <c r="C128" s="17"/>
      <c r="D128" s="17"/>
      <c r="E128" s="15"/>
      <c r="F128" s="14"/>
      <c r="G128" s="14"/>
      <c r="H128" s="55"/>
      <c r="I128" s="61"/>
      <c r="J128" s="104"/>
    </row>
    <row r="129" spans="1:13" s="25" customFormat="1" ht="36" customHeight="1" x14ac:dyDescent="0.25">
      <c r="A129" s="471" t="s">
        <v>9</v>
      </c>
      <c r="B129" s="485"/>
      <c r="C129" s="485"/>
      <c r="D129" s="485"/>
      <c r="E129" s="68" t="s">
        <v>7</v>
      </c>
      <c r="F129" s="68" t="s">
        <v>6</v>
      </c>
      <c r="G129" s="68" t="s">
        <v>5</v>
      </c>
      <c r="H129" s="97" t="s">
        <v>128</v>
      </c>
      <c r="I129" s="97" t="s">
        <v>4</v>
      </c>
      <c r="J129" s="89" t="s">
        <v>3</v>
      </c>
      <c r="K129" s="13"/>
      <c r="L129" s="13"/>
      <c r="M129" s="13"/>
    </row>
    <row r="130" spans="1:13" s="10" customFormat="1" ht="243.75" customHeight="1" thickBot="1" x14ac:dyDescent="0.25">
      <c r="A130" s="323" t="s">
        <v>19</v>
      </c>
      <c r="B130" s="325"/>
      <c r="C130" s="325"/>
      <c r="D130" s="325"/>
      <c r="E130" s="76">
        <v>1</v>
      </c>
      <c r="F130" s="71" t="s">
        <v>18</v>
      </c>
      <c r="G130" s="124" t="s">
        <v>17</v>
      </c>
      <c r="H130" s="124" t="s">
        <v>146</v>
      </c>
      <c r="I130" s="76">
        <v>1</v>
      </c>
      <c r="J130" s="86">
        <f>+(E130/4)*4</f>
        <v>1</v>
      </c>
    </row>
    <row r="131" spans="1:13" s="13" customFormat="1" ht="18.75" thickBot="1" x14ac:dyDescent="0.25">
      <c r="A131" s="18"/>
      <c r="B131" s="17"/>
      <c r="C131" s="17"/>
      <c r="D131" s="17"/>
      <c r="E131" s="15"/>
      <c r="F131" s="14"/>
      <c r="G131" s="14"/>
      <c r="H131" s="55"/>
      <c r="I131" s="88"/>
      <c r="J131" s="88"/>
    </row>
    <row r="132" spans="1:13" s="13" customFormat="1" ht="101.25" customHeight="1" thickBot="1" x14ac:dyDescent="0.3">
      <c r="A132" s="347" t="s">
        <v>16</v>
      </c>
      <c r="B132" s="375"/>
      <c r="C132" s="462" t="s">
        <v>15</v>
      </c>
      <c r="D132" s="463"/>
      <c r="E132" s="463"/>
      <c r="F132" s="463"/>
      <c r="G132" s="463"/>
      <c r="H132" s="463"/>
      <c r="I132" s="463"/>
      <c r="J132" s="463"/>
      <c r="K132" s="145">
        <f>+J135/1</f>
        <v>1</v>
      </c>
    </row>
    <row r="133" spans="1:13" s="13" customFormat="1" ht="18.75" thickBot="1" x14ac:dyDescent="0.25">
      <c r="A133" s="18"/>
      <c r="B133" s="17"/>
      <c r="C133" s="17"/>
      <c r="D133" s="17"/>
      <c r="E133" s="15"/>
      <c r="F133" s="14"/>
      <c r="G133" s="14"/>
      <c r="H133" s="55"/>
      <c r="I133" s="104"/>
      <c r="J133" s="104"/>
    </row>
    <row r="134" spans="1:13" s="25" customFormat="1" ht="36" customHeight="1" x14ac:dyDescent="0.25">
      <c r="A134" s="471" t="s">
        <v>9</v>
      </c>
      <c r="B134" s="485"/>
      <c r="C134" s="485"/>
      <c r="D134" s="485"/>
      <c r="E134" s="68" t="s">
        <v>7</v>
      </c>
      <c r="F134" s="68" t="s">
        <v>6</v>
      </c>
      <c r="G134" s="68" t="s">
        <v>5</v>
      </c>
      <c r="H134" s="97" t="s">
        <v>128</v>
      </c>
      <c r="I134" s="97" t="s">
        <v>4</v>
      </c>
      <c r="J134" s="89" t="s">
        <v>3</v>
      </c>
      <c r="K134" s="13"/>
      <c r="L134" s="13"/>
      <c r="M134" s="13"/>
    </row>
    <row r="135" spans="1:13" s="10" customFormat="1" ht="273" customHeight="1" thickBot="1" x14ac:dyDescent="0.25">
      <c r="A135" s="323" t="s">
        <v>14</v>
      </c>
      <c r="B135" s="325"/>
      <c r="C135" s="325"/>
      <c r="D135" s="325"/>
      <c r="E135" s="76">
        <v>1</v>
      </c>
      <c r="F135" s="71" t="s">
        <v>13</v>
      </c>
      <c r="G135" s="124" t="s">
        <v>12</v>
      </c>
      <c r="H135" s="124" t="s">
        <v>165</v>
      </c>
      <c r="I135" s="76">
        <v>1</v>
      </c>
      <c r="J135" s="86">
        <f>+(E135/4)*4</f>
        <v>1</v>
      </c>
    </row>
    <row r="136" spans="1:13" s="13" customFormat="1" ht="18.75" thickBot="1" x14ac:dyDescent="0.25">
      <c r="A136" s="23"/>
      <c r="B136" s="22"/>
      <c r="C136" s="22"/>
      <c r="D136" s="22"/>
      <c r="E136" s="21"/>
      <c r="F136" s="20"/>
      <c r="G136" s="20"/>
      <c r="H136" s="58"/>
      <c r="I136" s="119"/>
      <c r="J136" s="119"/>
    </row>
    <row r="137" spans="1:13" s="13" customFormat="1" ht="97.5" customHeight="1" thickBot="1" x14ac:dyDescent="0.3">
      <c r="A137" s="347" t="s">
        <v>11</v>
      </c>
      <c r="B137" s="375"/>
      <c r="C137" s="462" t="s">
        <v>10</v>
      </c>
      <c r="D137" s="463"/>
      <c r="E137" s="463"/>
      <c r="F137" s="463"/>
      <c r="G137" s="463"/>
      <c r="H137" s="463"/>
      <c r="I137" s="463"/>
      <c r="J137" s="463"/>
      <c r="K137" s="145">
        <f>+J140/1</f>
        <v>1</v>
      </c>
    </row>
    <row r="138" spans="1:13" ht="27.75" customHeight="1" thickBot="1" x14ac:dyDescent="0.25">
      <c r="A138" s="18"/>
      <c r="B138" s="17"/>
      <c r="C138" s="17"/>
      <c r="D138" s="17"/>
      <c r="E138" s="15"/>
      <c r="F138" s="14"/>
      <c r="G138" s="14"/>
      <c r="H138" s="55"/>
      <c r="I138" s="104"/>
      <c r="J138" s="104"/>
      <c r="K138" s="13"/>
      <c r="L138" s="13"/>
      <c r="M138" s="13"/>
    </row>
    <row r="139" spans="1:13" ht="29.25" customHeight="1" x14ac:dyDescent="0.25">
      <c r="A139" s="471" t="s">
        <v>9</v>
      </c>
      <c r="B139" s="485"/>
      <c r="C139" s="485"/>
      <c r="D139" s="485"/>
      <c r="E139" s="68" t="s">
        <v>7</v>
      </c>
      <c r="F139" s="68" t="s">
        <v>6</v>
      </c>
      <c r="G139" s="68" t="s">
        <v>5</v>
      </c>
      <c r="H139" s="97" t="s">
        <v>128</v>
      </c>
      <c r="I139" s="97" t="s">
        <v>4</v>
      </c>
      <c r="J139" s="89" t="s">
        <v>3</v>
      </c>
      <c r="K139" s="13"/>
      <c r="L139" s="13"/>
      <c r="M139" s="13"/>
    </row>
    <row r="140" spans="1:13" s="9" customFormat="1" ht="245.25" customHeight="1" thickBot="1" x14ac:dyDescent="0.25">
      <c r="A140" s="323" t="s">
        <v>2</v>
      </c>
      <c r="B140" s="325"/>
      <c r="C140" s="325"/>
      <c r="D140" s="325"/>
      <c r="E140" s="76">
        <v>1</v>
      </c>
      <c r="F140" s="98" t="s">
        <v>1</v>
      </c>
      <c r="G140" s="124" t="s">
        <v>0</v>
      </c>
      <c r="H140" s="107" t="s">
        <v>166</v>
      </c>
      <c r="I140" s="76">
        <v>1</v>
      </c>
      <c r="J140" s="86">
        <f>+(E140/4)*4</f>
        <v>1</v>
      </c>
      <c r="K140" s="10"/>
      <c r="L140" s="10"/>
      <c r="M140" s="10"/>
    </row>
    <row r="141" spans="1:13" ht="18" x14ac:dyDescent="0.2">
      <c r="A141" s="8"/>
      <c r="B141" s="7"/>
      <c r="C141" s="7"/>
      <c r="D141" s="7"/>
      <c r="E141" s="6"/>
      <c r="F141" s="5"/>
      <c r="G141" s="5"/>
      <c r="H141" s="5"/>
    </row>
  </sheetData>
  <mergeCells count="133">
    <mergeCell ref="A140:D140"/>
    <mergeCell ref="A130:D130"/>
    <mergeCell ref="A132:B132"/>
    <mergeCell ref="A135:D135"/>
    <mergeCell ref="A137:B137"/>
    <mergeCell ref="A139:D139"/>
    <mergeCell ref="A134:D134"/>
    <mergeCell ref="C132:J132"/>
    <mergeCell ref="A127:B127"/>
    <mergeCell ref="A129:D129"/>
    <mergeCell ref="C127:J127"/>
    <mergeCell ref="C137:J137"/>
    <mergeCell ref="J106:J107"/>
    <mergeCell ref="A122:D122"/>
    <mergeCell ref="A110:B110"/>
    <mergeCell ref="A112:D112"/>
    <mergeCell ref="A113:D113"/>
    <mergeCell ref="A114:D114"/>
    <mergeCell ref="A116:B116"/>
    <mergeCell ref="A118:D118"/>
    <mergeCell ref="A124:B124"/>
    <mergeCell ref="A119:D119"/>
    <mergeCell ref="A120:D120"/>
    <mergeCell ref="A121:D121"/>
    <mergeCell ref="A103:D103"/>
    <mergeCell ref="G100:G101"/>
    <mergeCell ref="H100:H101"/>
    <mergeCell ref="A104:D104"/>
    <mergeCell ref="A105:D105"/>
    <mergeCell ref="A106:D108"/>
    <mergeCell ref="E106:E107"/>
    <mergeCell ref="F106:F107"/>
    <mergeCell ref="I106:I107"/>
    <mergeCell ref="A95:D95"/>
    <mergeCell ref="A97:B97"/>
    <mergeCell ref="A99:D99"/>
    <mergeCell ref="A100:D101"/>
    <mergeCell ref="E100:E101"/>
    <mergeCell ref="A102:D102"/>
    <mergeCell ref="F100:F101"/>
    <mergeCell ref="C97:J97"/>
    <mergeCell ref="I100:I101"/>
    <mergeCell ref="J100:J101"/>
    <mergeCell ref="A89:D89"/>
    <mergeCell ref="A92:D92"/>
    <mergeCell ref="A90:D91"/>
    <mergeCell ref="A83:D83"/>
    <mergeCell ref="A85:B85"/>
    <mergeCell ref="A87:B87"/>
    <mergeCell ref="C87:J87"/>
    <mergeCell ref="A93:D93"/>
    <mergeCell ref="A94:D94"/>
    <mergeCell ref="E90:E91"/>
    <mergeCell ref="I90:I91"/>
    <mergeCell ref="J90:J91"/>
    <mergeCell ref="H90:H91"/>
    <mergeCell ref="A74:D74"/>
    <mergeCell ref="A68:D68"/>
    <mergeCell ref="A69:D69"/>
    <mergeCell ref="A71:B71"/>
    <mergeCell ref="A80:D80"/>
    <mergeCell ref="A81:D81"/>
    <mergeCell ref="C71:J71"/>
    <mergeCell ref="A82:D82"/>
    <mergeCell ref="A78:B78"/>
    <mergeCell ref="C78:D78"/>
    <mergeCell ref="A75:D76"/>
    <mergeCell ref="E75:E76"/>
    <mergeCell ref="I75:I76"/>
    <mergeCell ref="J75:J76"/>
    <mergeCell ref="G75:G76"/>
    <mergeCell ref="H75:H76"/>
    <mergeCell ref="F75:F76"/>
    <mergeCell ref="A42:D42"/>
    <mergeCell ref="C38:J38"/>
    <mergeCell ref="C53:J53"/>
    <mergeCell ref="A43:D43"/>
    <mergeCell ref="A40:D40"/>
    <mergeCell ref="A41:D41"/>
    <mergeCell ref="A66:B66"/>
    <mergeCell ref="C66:D66"/>
    <mergeCell ref="A73:D73"/>
    <mergeCell ref="I56:I57"/>
    <mergeCell ref="J56:J57"/>
    <mergeCell ref="E56:E57"/>
    <mergeCell ref="A32:D32"/>
    <mergeCell ref="A33:D33"/>
    <mergeCell ref="A11:B11"/>
    <mergeCell ref="A13:D13"/>
    <mergeCell ref="A14:D14"/>
    <mergeCell ref="A15:E15"/>
    <mergeCell ref="A17:B17"/>
    <mergeCell ref="A24:B24"/>
    <mergeCell ref="A63:D63"/>
    <mergeCell ref="A49:D49"/>
    <mergeCell ref="A59:B59"/>
    <mergeCell ref="C59:D59"/>
    <mergeCell ref="A61:D61"/>
    <mergeCell ref="A51:B51"/>
    <mergeCell ref="A53:B53"/>
    <mergeCell ref="A55:D55"/>
    <mergeCell ref="A34:D34"/>
    <mergeCell ref="A35:D35"/>
    <mergeCell ref="A56:D57"/>
    <mergeCell ref="A45:B45"/>
    <mergeCell ref="C45:D45"/>
    <mergeCell ref="A47:D47"/>
    <mergeCell ref="A36:D36"/>
    <mergeCell ref="A38:B38"/>
    <mergeCell ref="K1:K4"/>
    <mergeCell ref="C9:J9"/>
    <mergeCell ref="C17:J17"/>
    <mergeCell ref="C51:J51"/>
    <mergeCell ref="C124:J124"/>
    <mergeCell ref="C85:J85"/>
    <mergeCell ref="C11:J11"/>
    <mergeCell ref="C19:J19"/>
    <mergeCell ref="C24:J24"/>
    <mergeCell ref="C30:J30"/>
    <mergeCell ref="C110:J110"/>
    <mergeCell ref="C116:J116"/>
    <mergeCell ref="H106:H107"/>
    <mergeCell ref="E1:F5"/>
    <mergeCell ref="A48:D48"/>
    <mergeCell ref="A62:D62"/>
    <mergeCell ref="A19:B19"/>
    <mergeCell ref="A21:D21"/>
    <mergeCell ref="A22:D22"/>
    <mergeCell ref="A9:B9"/>
    <mergeCell ref="A26:D26"/>
    <mergeCell ref="A27:D27"/>
    <mergeCell ref="A28:D28"/>
    <mergeCell ref="A30:B30"/>
  </mergeCells>
  <printOptions horizontalCentered="1"/>
  <pageMargins left="0.39370078740157483" right="0.19685039370078741" top="0.39370078740157483" bottom="0.39370078740157483" header="0" footer="0"/>
  <pageSetup scale="32" fitToHeight="0" orientation="landscape" r:id="rId1"/>
  <headerFooter>
    <oddFooter>&amp;LGerencia Nacional de Planeación - Dirección de Planeación&amp;R&amp;P de &amp;N</oddFooter>
  </headerFooter>
  <rowBreaks count="14" manualBreakCount="14">
    <brk id="22" max="10" man="1"/>
    <brk id="35" max="10" man="1"/>
    <brk id="43" max="10" man="1"/>
    <brk id="57" max="10" man="1"/>
    <brk id="63" max="16383" man="1"/>
    <brk id="74" max="16383" man="1"/>
    <brk id="81" max="10" man="1"/>
    <brk id="83" max="10" man="1"/>
    <brk id="92" max="16383" man="1"/>
    <brk id="102" max="10" man="1"/>
    <brk id="104" max="16383" man="1"/>
    <brk id="114" max="16383" man="1"/>
    <brk id="120" max="16383" man="1"/>
    <brk id="131" max="16383" man="1"/>
  </rowBreaks>
  <colBreaks count="1" manualBreakCount="1">
    <brk id="10" max="169"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7</vt:i4>
      </vt:variant>
    </vt:vector>
  </HeadingPairs>
  <TitlesOfParts>
    <vt:vector size="13" baseType="lpstr">
      <vt:lpstr>Formato de Plan</vt:lpstr>
      <vt:lpstr>PAAC_2020 v3</vt:lpstr>
      <vt:lpstr>Control de Cambios V3</vt:lpstr>
      <vt:lpstr>Hoja1</vt:lpstr>
      <vt:lpstr>Cumplimiento</vt:lpstr>
      <vt:lpstr>Gráfico1</vt:lpstr>
      <vt:lpstr>'Control de Cambios V3'!Área_de_impresión</vt:lpstr>
      <vt:lpstr>Cumplimiento!Área_de_impresión</vt:lpstr>
      <vt:lpstr>'PAAC_2020 v3'!Área_de_impresión</vt:lpstr>
      <vt:lpstr>'Control de Cambios V3'!Títulos_a_imprimir</vt:lpstr>
      <vt:lpstr>Cumplimiento!Títulos_a_imprimir</vt:lpstr>
      <vt:lpstr>'Formato de Plan'!Títulos_a_imprimir</vt:lpstr>
      <vt:lpstr>'PAAC_2020 v3'!Títulos_a_imprimir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Giraldo Leiton Lida Imelda</dc:creator>
  <cp:lastModifiedBy>Pardo Gomez Karen Jhoana</cp:lastModifiedBy>
  <cp:lastPrinted>2020-01-15T21:53:41Z</cp:lastPrinted>
  <dcterms:created xsi:type="dcterms:W3CDTF">2015-09-29T15:40:44Z</dcterms:created>
  <dcterms:modified xsi:type="dcterms:W3CDTF">2020-11-26T21:34:22Z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