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fondocp.sharepoint.com/sites/repodireje/Documentos compartidos/C. ADMINISTRATIVA/1.CONTRATOS/2025/Conv. Abierta Aseo y Cafeteria/Conv Abierta Aseo y Caf/1. PRECONTRACTUAL/0. Editables/"/>
    </mc:Choice>
  </mc:AlternateContent>
  <xr:revisionPtr revIDLastSave="3" documentId="8_{D7161602-C5D2-4637-B6E4-87823A198977}" xr6:coauthVersionLast="47" xr6:coauthVersionMax="47" xr10:uidLastSave="{C97DC0AB-EC4A-4652-9846-24C371386CBC}"/>
  <workbookProtection workbookAlgorithmName="SHA-512" workbookHashValue="f9Lmlr5GpfY8abs+tWaO0oOQWsNaB607XKUY7vbYh1rXYs1dpKflV9Bp3DxFcHfqdP6hiNqgZhZ1kTw2lSdsSw==" workbookSaltValue="k3KPJt08T1ictGv7OX8V1Q==" workbookSpinCount="100000" lockStructure="1"/>
  <bookViews>
    <workbookView xWindow="-28920" yWindow="-45" windowWidth="29040" windowHeight="15720" xr2:uid="{58947F76-E9CD-47B7-BE04-506F353B665C}"/>
  </bookViews>
  <sheets>
    <sheet name="Anexo 17" sheetId="2" r:id="rId1"/>
  </sheets>
  <definedNames>
    <definedName name="_xlnm.Print_Area" localSheetId="0">'Anexo 17'!$A$1:$H$124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 l="1"/>
  <c r="H28" i="2"/>
  <c r="H29" i="2"/>
  <c r="H32" i="2"/>
  <c r="H52" i="2"/>
  <c r="H73" i="2"/>
  <c r="H75" i="2"/>
  <c r="H105" i="2"/>
  <c r="H101" i="2"/>
  <c r="H100" i="2"/>
  <c r="H91" i="2"/>
  <c r="H90" i="2"/>
  <c r="H89" i="2"/>
  <c r="H82" i="2"/>
  <c r="H17" i="2"/>
  <c r="H18" i="2"/>
  <c r="H19" i="2"/>
  <c r="H21" i="2"/>
  <c r="H22" i="2"/>
  <c r="H23" i="2"/>
  <c r="H24" i="2"/>
  <c r="H25" i="2"/>
  <c r="H26" i="2"/>
  <c r="H27" i="2"/>
  <c r="H30" i="2"/>
  <c r="H31" i="2"/>
  <c r="H33" i="2"/>
  <c r="H34" i="2"/>
  <c r="H35" i="2"/>
  <c r="H36" i="2"/>
  <c r="H37" i="2"/>
  <c r="H38" i="2"/>
  <c r="H39" i="2"/>
  <c r="H40" i="2"/>
  <c r="H41" i="2"/>
  <c r="H42" i="2"/>
  <c r="H43" i="2"/>
  <c r="H44" i="2"/>
  <c r="H45" i="2"/>
  <c r="H46" i="2"/>
  <c r="H47" i="2"/>
  <c r="H48" i="2"/>
  <c r="H49" i="2"/>
  <c r="H50" i="2"/>
  <c r="H51" i="2"/>
  <c r="H53" i="2"/>
  <c r="H54" i="2"/>
  <c r="H55" i="2"/>
  <c r="H56" i="2"/>
  <c r="H57" i="2"/>
  <c r="H58" i="2"/>
  <c r="H59" i="2"/>
  <c r="H60" i="2"/>
  <c r="H61" i="2"/>
  <c r="H62" i="2"/>
  <c r="H63" i="2"/>
  <c r="H64" i="2"/>
  <c r="H65" i="2"/>
  <c r="H66" i="2"/>
  <c r="H67" i="2"/>
  <c r="H68" i="2"/>
  <c r="H69" i="2"/>
  <c r="H70" i="2"/>
  <c r="H71" i="2"/>
  <c r="H72" i="2"/>
  <c r="H74" i="2"/>
  <c r="H76" i="2"/>
  <c r="H77" i="2"/>
  <c r="H16" i="2"/>
  <c r="H9" i="2"/>
  <c r="H10" i="2" l="1"/>
  <c r="H109" i="2"/>
  <c r="H110" i="2" l="1"/>
  <c r="H78" i="2" l="1"/>
  <c r="H106" i="2"/>
  <c r="H112" i="2" l="1"/>
  <c r="H114" i="2" s="1"/>
  <c r="H115" i="2" l="1"/>
  <c r="H116" i="2" s="1"/>
</calcChain>
</file>

<file path=xl/sharedStrings.xml><?xml version="1.0" encoding="utf-8"?>
<sst xmlns="http://schemas.openxmlformats.org/spreadsheetml/2006/main" count="264" uniqueCount="220">
  <si>
    <t>Prestar el servicio integral de aseo y cafetería para las unidades funcionales del Patrimonio Autónomo Fondo Colombia en Paz.</t>
  </si>
  <si>
    <t>(1) Pago de salario al personal destinado al servicio integral de aseo y cafetería (incluye 20% adicional y todas las prestaciones de Ley, incluido Auxilio de Transporte si aplica).</t>
  </si>
  <si>
    <t xml:space="preserve">Ítem </t>
  </si>
  <si>
    <t xml:space="preserve">Personal  </t>
  </si>
  <si>
    <t>Especificación Técnica</t>
  </si>
  <si>
    <t>Presentación</t>
  </si>
  <si>
    <t>Cantidad estimada mensual</t>
  </si>
  <si>
    <t xml:space="preserve">Valor Unitario  </t>
  </si>
  <si>
    <t>Valor Total</t>
  </si>
  <si>
    <t>Cuatro (4) Operarias de tiempo completo</t>
  </si>
  <si>
    <t>SUBTOTAL PERSONAL</t>
  </si>
  <si>
    <t>NOTA: La denominación de los insumos y elementos y Las especificaciones técnicas relacionadas a continuación se toman del listado del Acuerdo Marco de Precios de Colombia Compra Eficiente y conforme a las necesidades de cada sede.</t>
  </si>
  <si>
    <t>(2) Insumos y Elementos de Aseo y Cafetería</t>
  </si>
  <si>
    <t xml:space="preserve">No. </t>
  </si>
  <si>
    <t>Valor Unitario*Cantidad estimada mensual*12 meses</t>
  </si>
  <si>
    <t>Abrillantador para piso laminado</t>
  </si>
  <si>
    <t>Con agente(s) con efecto limpiador y brillador.</t>
  </si>
  <si>
    <t>Líquido, en recipiente
plástico con capacidad mínima de 3.785 ml</t>
  </si>
  <si>
    <t>Alcohol industrial 1</t>
  </si>
  <si>
    <t>- Solución acuosa de alcohol etílico desnaturalizado con una concentración mínima de 70%
 - Desnaturalizado</t>
  </si>
  <si>
    <t>Líquido, en recipiente plástico con capacidad mínima de 3.785 ml</t>
  </si>
  <si>
    <t>Ambientador 1</t>
  </si>
  <si>
    <t>- Solución con alcohol etílico y solventes.
- Con fragancia en una concentración del 1,5%
- En múltiples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</si>
  <si>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Líquido, en recipiente plástico con capacidad
mínima de 3.785 m</t>
  </si>
  <si>
    <t>Ambientador Lysol</t>
  </si>
  <si>
    <t>Lysol Aerosol Desinfectante para Superficies 
-	Spray</t>
  </si>
  <si>
    <t>19 OZ (1LB.3 0Z.) 538 g</t>
  </si>
  <si>
    <t>Balde</t>
  </si>
  <si>
    <t>- Capacidad mínima de 10 litros
- Con manija móvil
- Con "pico" antiderrames
- Disponibles en diferentes colores
- Elaborado en material reciclable
- Marcado de acuerdo con la norma ISO 11469 y ISO 1043</t>
  </si>
  <si>
    <t>Unidad (Única compra)</t>
  </si>
  <si>
    <t>Bayetilla 1</t>
  </si>
  <si>
    <t>En tela fileteada
 -  100% algodón y fibra natural 
- Color blanco sin estampado
-Tamaño mínimo de 100 cm de largo por 70 cm de ancho</t>
  </si>
  <si>
    <t>Unidad</t>
  </si>
  <si>
    <t>Blanqueador o hipoclorito 1</t>
  </si>
  <si>
    <t xml:space="preserve"> Solución con una concentración mínima del 5%
 - El envase del producto deberá estar correctamente etiquetado, indicando: nombre comercial del producto, pictogramas de los compuestos peligrosos e instrucciones de uso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</si>
  <si>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Líquido, en recipiente plástico con capacidad
mínima de 3.785 ml</t>
  </si>
  <si>
    <t>Bolsas plásticas 1</t>
  </si>
  <si>
    <r>
      <t xml:space="preserve">de baja densidad
- De color </t>
    </r>
    <r>
      <rPr>
        <b/>
        <sz val="10"/>
        <color theme="1"/>
        <rFont val="Arial Narrow"/>
        <family val="2"/>
      </rPr>
      <t>negro</t>
    </r>
    <r>
      <rPr>
        <sz val="10"/>
        <color theme="1"/>
        <rFont val="Arial Narrow"/>
        <family val="2"/>
      </rPr>
      <t xml:space="preserve">
- Calibre de mínimo 1
- Tamaño de 40 cm de ancho por 55 cm de largo</t>
    </r>
  </si>
  <si>
    <t>Paquete de mínimo 6</t>
  </si>
  <si>
    <t>Bolsas plásticas 15</t>
  </si>
  <si>
    <t>- Elaborada en polietileno de baja densidad
- De color negro
- Calibre de mínimo 2
- Tamaño de 70 cm de ancho por 90 cm de largo</t>
  </si>
  <si>
    <t>Bolsas plásticas 16</t>
  </si>
  <si>
    <t>- Elaborada en polietileno de baja densidad
- De color verde
- Calibre de mínimo 2
- Tamaño de 70 cm de ancho por 90 cm de largo</t>
  </si>
  <si>
    <t>Bolsas plásticas 17</t>
  </si>
  <si>
    <t>- Elaborada en polietileno de baja densidad
- De color blanco
- Calibre de mínimo 2
- Tamaño de 70 cm de ancho por 90 cm de largo</t>
  </si>
  <si>
    <t>Bolsas plásticas 18</t>
  </si>
  <si>
    <t>- Elaborada en polietileno de baja densidad
- De color rojo
- Calibre de mínimo 2
- Tamaño de 70 cm de ancho por 90 cm de largo
- Con impresión de aviso de riesgo biológico</t>
  </si>
  <si>
    <t>Cepillo para sanitario (churrusco)</t>
  </si>
  <si>
    <t xml:space="preserve"> . Cerdas duras elaboradas en fibras plásticas
- Extensión mínima de las cerdas es de 2,5 cm
- Base y mango elaborados en plástico
- Mango con longitud mínima de 33 cm</t>
  </si>
  <si>
    <t>Cera polimérica</t>
  </si>
  <si>
    <t>Polimérica autobrillante.
- Con polímeros acrílicos, nivelantes y plastificantes.
- Neutra (para pisos de todos los colores)
- Contenido mínimo de sólidos del 10%</t>
  </si>
  <si>
    <t>Líquido, en recipiente plástico con capacidad mínima de 3.785 m</t>
  </si>
  <si>
    <t>Desinfectante para uso general 1</t>
  </si>
  <si>
    <t xml:space="preserve"> Con agente(s) tensoactivo(s) con efecto antibacterial en una concentración mínima del 0,2%
- Con agente(s) tensoactivo(s) con efecto limpiador y desengrasante en una concentración mínima del 1,5%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</si>
  <si>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Destapador para sanitario (chupa)</t>
  </si>
  <si>
    <t>Tipo campana
- Chupa elaborada en caucho
- Diámetro mínimo de 12 cm
- Mango elaborado en madera
- Mango con longitud mínima de 33 cm</t>
  </si>
  <si>
    <t>Detergente multiusos en polvo</t>
  </si>
  <si>
    <t>Con agente tensoactivo de mínimo 60% de biodegradabilidad
  -Con efecto limpiador de mínimo 9%.
 -  El  envase del producto deberá estar correctamente etiquetado bajo los parámetros: nombre comercial del producto, pictogramas de los compuestos peligrosos e instrucciones de uso
- Debe contener concentraciones de fósforo iguales o inferiores a 0.65% de fósforo (Resolución 0689 de 2016)</t>
  </si>
  <si>
    <t>Polvo, en bolsa plástica o recipiente plástico
con un peso de 1.000 g</t>
  </si>
  <si>
    <t xml:space="preserve">Escoba 1 </t>
  </si>
  <si>
    <t xml:space="preserve"> Cerdas suaves elaboradas con PET calibre entre 0,3 y 0,4 mm.
- Área de barrido mínima de 25 cm de largo por 8 cm de ancho por 10 cm de alto
- Material de base en plástico con acople tipo rosca</t>
  </si>
  <si>
    <t xml:space="preserve">Unidad </t>
  </si>
  <si>
    <t>Escoba 4</t>
  </si>
  <si>
    <t>Cerdas duras elaboradas con PET calibre entre 0,4 y 0,6 mm.
- Área de barrido mínima de 35 cm de largo por 8 cm de ancho por 10 cm de alto
- Material de base en plástico con acople tipo rosca</t>
  </si>
  <si>
    <t>Esponjilla 6</t>
  </si>
  <si>
    <t>Espuma enmallada Tamaño mínimo de 7 cm de largo por 10 cm de anchoNo debe contener PVC o Poliestireno expandido u otros plásticos de un solo uso tanto en el envase como en el embalaje.</t>
  </si>
  <si>
    <t>Filtro para greca 2</t>
  </si>
  <si>
    <t>Elaborada en tela
Para greca
Capacidad de una 1 libra
No debe contener PVC o Poliestireno expandido u otros plásticos de un solo uso tanto en el envase como en el embalaje.</t>
  </si>
  <si>
    <t>Guantes 1</t>
  </si>
  <si>
    <t>Tipo doméstico
- Elaborados en látex
- Calibre mínimo de 18
- Tallas 7 a 9 o S a XL
- Color amarillo</t>
  </si>
  <si>
    <t>Par</t>
  </si>
  <si>
    <t>Guantes 2</t>
  </si>
  <si>
    <t>Tipo doméstico
- Elaborados en látex
- Calibre mínimo de 18
- Tallas 7 a 9 o S a XL
- Color negro</t>
  </si>
  <si>
    <t>Guantes 6</t>
  </si>
  <si>
    <t>Elaborados en látex desechable (tipo cirugía)
- Empolvados
- Tallas XS a XXL</t>
  </si>
  <si>
    <t>Caja de mínimo 100 unidades</t>
  </si>
  <si>
    <t>Jabón de dispensador para manos 2</t>
  </si>
  <si>
    <t>Con agente limpiador en una concentración mínima del 6%
- Con agente humectante en una concentración mínima del 3%
- pH entre 5,5 a 7
- Disponible en mínimo (2) dos fragancias
- Debe contener concentraciones de fósforo iguales o inferiores a 0.65% de fósforo (Resolución 0689 de 2016</t>
  </si>
  <si>
    <t>Jabón para loza 2</t>
  </si>
  <si>
    <t xml:space="preserve">Con agente(s) tensoactivo(s) principal(es) con efecto limpiador y desengrasante en una concentración mínima del 8%.
- Disponible en mínimo (2) dos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Debe contener concentraciones de fósforo iguales o inferiores a 0.65% de fósforo (Resolución 0689 de 2016) </t>
  </si>
  <si>
    <t>Líquido, en recipiente plástico de mínimo 500 ml</t>
  </si>
  <si>
    <t>Jabón para loza 3</t>
  </si>
  <si>
    <t>Con agente(s) tensoactivo(s) principal(es) con efecto limpiador y desengrasante en una concentración mínima del 15%.
 - Disponible en mínimo (2) dos fragancias
- El envase debe estar correctamente etiquetados bajo los parámetros establecidos en el sistema globalmente armonizado (Decreto 1496 de 2018) indicando: nombre comercial del producto, pictogramas de los compuestos peligrosos si aplica e instrucciones de uso.
- Debe contener concentraciones de fósforo iguales o inferiores a 0.65% de fósforo (Resolución 0689 de 2016)</t>
  </si>
  <si>
    <t>Crema, en recipiente plástico de mínimo 850 g</t>
  </si>
  <si>
    <t>Limpiones 1</t>
  </si>
  <si>
    <t>En tela de toalla fileteada
- Color blanco sin estampado
- Tamaño mínimo de 45cm de largo por 45cm de ancho.</t>
  </si>
  <si>
    <t>Líquido desengrasante</t>
  </si>
  <si>
    <t>Con agente(s) tensoactivo(s) principal(es) con efecto limpiador y desengrasante en una concentración mínima del 10%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Debe contener concentraciones de fósforo iguales o inferiores a 0.65% de fósforo (Resolución 0689 de 2016)</t>
  </si>
  <si>
    <t>Líquido para limpiar equipos de oficina 1</t>
  </si>
  <si>
    <t>Con agente(s) principal(es) con efecto limpiador, desengrasante y desinfectante en una concentración mínima del 4%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</si>
  <si>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Líquido, en recipiente plástico con capacidad mínima de 500 ml con
atomizador</t>
  </si>
  <si>
    <t>Líquido para limpiar vidrios 1</t>
  </si>
  <si>
    <t>Con agente(s) principal(es) con efecto limpiador y desengrasante en una concentración mínima del 4%
- Disponible mínimo en dos (2) fragancias
 - El envase debe estar correctamente etiquetados bajo los parámetros establecidos en el sistema globalmente armonizado indicando: nombre comercial del producto, pictogramas de los compuestos peligrosos e instrucciones de uso de acuerdo con los tiempos de transición descritos en el artículo 24 de la Resolución 773 de 2021.</t>
  </si>
  <si>
    <t>Líquido, en recipiente plástico con capacidad mínima de 3.785 mll</t>
  </si>
  <si>
    <t>Lustrador de muebles</t>
  </si>
  <si>
    <t xml:space="preserve">Con agentes limpiadores y abrillantadores en una concentración mínima del 5%
- El envase debe estar correctamente etiquetado bajo los parámetros establecidos en el sistema globalmente armonizado (Decreto 1496 de 2018) indicando: nombre comercial del producto, pictogramas de los compuestos peligrosos si aplica e instrucciones de </t>
  </si>
  <si>
    <t>Líquido, en recipiente plástico con capacidad mínima de 200 ml</t>
  </si>
  <si>
    <t>Paño absorbente multiusos 1</t>
  </si>
  <si>
    <t xml:space="preserve">Retira el polvo sin dejar residuos ni pelusas
- Antibacterial reutilizable
- Altamente absorbente 
- Color amarillo
Secado rápido
Paño absorbente 38 x 40 cm </t>
  </si>
  <si>
    <t>Paquete x 3 unds</t>
  </si>
  <si>
    <t>Papel higiénico 1</t>
  </si>
  <si>
    <t>Rollo con longitud mínima de 20 metros
 - Doble hoja blanca
 - Sin fragancia</t>
  </si>
  <si>
    <t>Rollo</t>
  </si>
  <si>
    <t>Papel higiénico 2</t>
  </si>
  <si>
    <t>Rollo con longitud mínima de 250 metros
- Doble hoja de color natural
- Sin fragancia</t>
  </si>
  <si>
    <t>Recogedor de basura 1</t>
  </si>
  <si>
    <t>Elaborado en plástico
- Con banda de goma y dientas barrescobas
- Mango con longitud mínima de 70 cm</t>
  </si>
  <si>
    <t>Unidad (Única Compra)</t>
  </si>
  <si>
    <t>Tapabocas 2</t>
  </si>
  <si>
    <t xml:space="preserve">Elaborado en tela no tejida de Polipropileno y Poliéster
- Desechable
- Con tiras elásticas
- Con soporte nasal
</t>
  </si>
  <si>
    <t>Caja de mínimo 50 unidades</t>
  </si>
  <si>
    <t>Toallas para manos 5</t>
  </si>
  <si>
    <t>Toallas interdobladas, paquete con mínimo 150 unidades
- Doble hoja con un tamaño mínimo de 20 cm de largo por 15 cm de ancho
 - Hoja color natural</t>
  </si>
  <si>
    <t>Toallas para manos 6</t>
  </si>
  <si>
    <t>Toallas interdobladas, paquete con mínimo 150 unidades
Doble hoja con un tamaño mínimo de 20 cm de largo por 15 cm de ancho
 Hoja color blanco</t>
  </si>
  <si>
    <t>Trapero 1</t>
  </si>
  <si>
    <t>Elaborado con hilaza de algodón natural
 - Mecha con peso mínimo 250 gr y extensión mínima de 32 cm de largo
 - Material de base en plástico con acople tipo rosca</t>
  </si>
  <si>
    <t>Varsol ecológico 2</t>
  </si>
  <si>
    <t>Solución con agentes desinfectantes, desmanchadores y desengrasantes  en concentración mínima del 15%.Biodegradable mínimo en un 95%</t>
  </si>
  <si>
    <t>Azúcar 1</t>
  </si>
  <si>
    <t xml:space="preserve"> Blanca
Empaque elaborado en materiales atóxicos
Debe cumplir con Resolución 333 de 2011 sobre rotulado y etiquetado nutricional y las normas que la modifiquen</t>
  </si>
  <si>
    <t>Bolsa de mínimo 200 sobres o tubipacks de 5 g</t>
  </si>
  <si>
    <t>Café 1</t>
  </si>
  <si>
    <t>100% café tostado y molido.   
- Tostión media.                                          
- Puntaje en taza mayor o igual a 80 puntos catación SCA y/o Denominación de Origen (Anexo 6)
- Empacada en bolsa de polipropileno aluminizada resistente a la humedad y al oxígeno.  
- Debe cumplir con las Resoluciones 333 de 2011 y 2674 de 2013 hasta la entrada en vigencia de la Resolución 810 de 2021 y aquellas que la modifiquen, adicionen o deroguen.</t>
  </si>
  <si>
    <t>Libra</t>
  </si>
  <si>
    <t xml:space="preserve">Café certificado </t>
  </si>
  <si>
    <t xml:space="preserve">100% tostado y molido
Con sello Paissana 
</t>
  </si>
  <si>
    <t>340 gr</t>
  </si>
  <si>
    <t>Café Cápsulas</t>
  </si>
  <si>
    <t xml:space="preserve">Colombia Master Origin Café Cápsulas </t>
  </si>
  <si>
    <t>10 unidades</t>
  </si>
  <si>
    <t>Crema para café</t>
  </si>
  <si>
    <t>No láctea
- Debe cumplir con Resolución 333 de 2011 sobre rotulado y etiquetado nutricional y las normas que la modifiquen</t>
  </si>
  <si>
    <t>Bolsas de mínimo 100 sobres de mínimo 4 g</t>
  </si>
  <si>
    <t>Endulzante</t>
  </si>
  <si>
    <t>Sin calorías
- Empaque elaborado en materiales atóxicos
-Debe cumplir con Resolución 333 de 2011 sobre rotulado y etiquetado nutricional y las normas que la modifiquen</t>
  </si>
  <si>
    <t>Caja de mínimo 100 sobres</t>
  </si>
  <si>
    <t>Infusión frutal</t>
  </si>
  <si>
    <t>Para infusión
 - 100% naturales
 - Sabores surtidos</t>
  </si>
  <si>
    <t>Caja x 20 mínimo sobres</t>
  </si>
  <si>
    <t>Infusión saludable para la noche</t>
  </si>
  <si>
    <t xml:space="preserve">Mezcla de hierbas con cidrón, pasionaria, toronjil, manzanilla y menta </t>
  </si>
  <si>
    <t>Caja x 20 unidades</t>
  </si>
  <si>
    <t xml:space="preserve">Leche entera </t>
  </si>
  <si>
    <t xml:space="preserve"> Bolsa 6 x 1000 ml x 6000 ml
</t>
  </si>
  <si>
    <t>Bolsa x 6 unidades</t>
  </si>
  <si>
    <t xml:space="preserve">Leche Deslactosada </t>
  </si>
  <si>
    <t>Tetrapack 
Paquete x1L x 6000ml</t>
  </si>
  <si>
    <t>Caja x 6 unidades</t>
  </si>
  <si>
    <t>Mezclador 1</t>
  </si>
  <si>
    <t>Mezcladores elaborados en madera y/o a partir de recursos renovables como la caña de azúcar y/o almidón de maíz
- Longitud mínima de 11 cm</t>
  </si>
  <si>
    <t>Paquete de mínimo 500</t>
  </si>
  <si>
    <t>Panela</t>
  </si>
  <si>
    <t>Panela instantánes pulverizada, deshidratada
- Debe cumplir con la NTC 1311 sobreo productos agrícolas
- Empaque elaborado en materiales atóxicos
- Debe cumplir con la Resolución 779 de 2006
- Debe cumplir con Resolución 333 de 2011 sobre rotulado y etiquetado nutricional y las normas que la modifiquen</t>
  </si>
  <si>
    <t>Bolsa de mínimo 100 sobres de mínimo 5 g</t>
  </si>
  <si>
    <t>Servilleta papel</t>
  </si>
  <si>
    <t>Tipo cafetería
 - Doble hoja
- Color blanco
- Dimensiones mínimas de 21,5 cm de largo y 14 cm de ancho
- 100% Biodegradable 
- Elaborado a base de papel reciclado no clorado
- No debe contener PVC o Poliestireno expandido u otros plásticos de un solo uso tanto en el envase como en el embalaje.</t>
  </si>
  <si>
    <t>Paquete de mínimo 100 unidades</t>
  </si>
  <si>
    <t xml:space="preserve">Set Vasos </t>
  </si>
  <si>
    <t xml:space="preserve">Toledo Alto 
Color transparente
 388 Ml
Vaso vidrio 100% reciclable.
</t>
  </si>
  <si>
    <r>
      <t xml:space="preserve">x 6 unidades 
</t>
    </r>
    <r>
      <rPr>
        <sz val="10"/>
        <color rgb="FFFF0000"/>
        <rFont val="Arial Narrow"/>
        <family val="2"/>
      </rPr>
      <t>(Única compra)</t>
    </r>
  </si>
  <si>
    <t>Té</t>
  </si>
  <si>
    <t>Para infusión
- Cajas disponibles en mínimo tres (3) sabores
- 100% naturales</t>
  </si>
  <si>
    <t>Termo para café 2</t>
  </si>
  <si>
    <t>Térmico, con bomba tipo dispensador. Portátil.  
 - Bomba manual para dispensar la bebida.  
 - Acero inoxidable y plástico. 
 - Agarradera plástica, tapa con empaque, bomba manual. 
 - Capacidad mínima de 3 litros</t>
  </si>
  <si>
    <t xml:space="preserve">Unidad (Única compra) </t>
  </si>
  <si>
    <t>Vasos biodegradables 1</t>
  </si>
  <si>
    <t>Elaborado en cartón 97% biodegradable
- Capacidad mínima de 4 oz</t>
  </si>
  <si>
    <t>Paquete de mínimo 50 unidades</t>
  </si>
  <si>
    <t>Vasos biodegradables 4</t>
  </si>
  <si>
    <t>Capacidad mínima de 9 onzas 
Sin tapa 
Liso Biodegradable y compostable. Elaborado en polyboard (cartón)  y/ocon la fibra de caña de azúcar o almidón de maíz</t>
  </si>
  <si>
    <t>SUBTOTAL INSUMOS, ELEMENTOS</t>
  </si>
  <si>
    <t>(3) Maquinarias y Equipos de Aseo y Cafetería</t>
  </si>
  <si>
    <t>Cantidad estimada
durante la ejecución del Contrato</t>
  </si>
  <si>
    <r>
      <t xml:space="preserve">Valor Unitario*Cantidad estimada </t>
    </r>
    <r>
      <rPr>
        <b/>
        <sz val="10"/>
        <color rgb="FFFF0000"/>
        <rFont val="Arial Narrow"/>
        <family val="2"/>
      </rPr>
      <t xml:space="preserve">mensual </t>
    </r>
    <r>
      <rPr>
        <b/>
        <sz val="10"/>
        <color theme="1"/>
        <rFont val="Arial Narrow"/>
        <family val="2"/>
      </rPr>
      <t xml:space="preserve">*12 </t>
    </r>
    <r>
      <rPr>
        <b/>
        <sz val="10"/>
        <color rgb="FFFF0000"/>
        <rFont val="Arial Narrow"/>
        <family val="2"/>
      </rPr>
      <t>meses</t>
    </r>
  </si>
  <si>
    <t>Punto Ecológico 5</t>
  </si>
  <si>
    <r>
      <t xml:space="preserve">Base metálica con techo en material metálico
- Mínimo tres contenedores así:
- Contenedor color </t>
    </r>
    <r>
      <rPr>
        <b/>
        <sz val="10"/>
        <color theme="1"/>
        <rFont val="Arial Narrow"/>
        <family val="2"/>
      </rPr>
      <t xml:space="preserve">verde </t>
    </r>
    <r>
      <rPr>
        <sz val="10"/>
        <color theme="1"/>
        <rFont val="Arial Narrow"/>
        <family val="2"/>
      </rPr>
      <t xml:space="preserve">con palabras "residuos orgánicos aprovechables: restos de comida, desechos agrícolas" en la cara frontal
- Contenedor color </t>
    </r>
    <r>
      <rPr>
        <b/>
        <sz val="10"/>
        <color theme="1"/>
        <rFont val="Arial Narrow"/>
        <family val="2"/>
      </rPr>
      <t xml:space="preserve">blanco </t>
    </r>
    <r>
      <rPr>
        <sz val="10"/>
        <color theme="1"/>
        <rFont val="Arial Narrow"/>
        <family val="2"/>
      </rPr>
      <t xml:space="preserve">con palabras "residuos aprovechables como plástico, vidrio, metales, multicapa, papel y cartón" en la cara frontal
- Contenedor color </t>
    </r>
    <r>
      <rPr>
        <b/>
        <sz val="10"/>
        <color theme="1"/>
        <rFont val="Arial Narrow"/>
        <family val="2"/>
      </rPr>
      <t>negro</t>
    </r>
    <r>
      <rPr>
        <sz val="10"/>
        <color theme="1"/>
        <rFont val="Arial Narrow"/>
        <family val="2"/>
      </rPr>
      <t xml:space="preserve"> con las palabras "residuos no aprovechables: papel higiénico, servilletas, papeles y cartones contaminados con comida, papeles metalizados" en la cara frontal
- Capacidad mínima de 50 litros para cada contenedor
- Contenedores elaborados en plástico
- Debe cumplir con lo estipulado en el artículo 4° de la Resolución 2184 del 26 de diciembre de 2019</t>
    </r>
  </si>
  <si>
    <t>Unidad en arrendamiento</t>
  </si>
  <si>
    <t>Contenedor de basura 12</t>
  </si>
  <si>
    <r>
      <t xml:space="preserve">Elaborado en plástico
- Con tapa en vaivén
- Capacidad mínima de 50 litros
- Color </t>
    </r>
    <r>
      <rPr>
        <b/>
        <sz val="10"/>
        <color theme="1"/>
        <rFont val="Arial Narrow"/>
        <family val="2"/>
      </rPr>
      <t>rojo</t>
    </r>
    <r>
      <rPr>
        <sz val="10"/>
        <color theme="1"/>
        <rFont val="Arial Narrow"/>
        <family val="2"/>
      </rPr>
      <t xml:space="preserve">
- Impresión de las palabras "Riesgo biológico" o "Residuos peligrosos" en la cara delantera del contenedor</t>
    </r>
  </si>
  <si>
    <t xml:space="preserve">Dispensador de agua </t>
  </si>
  <si>
    <t>Dispensador de agua fría y caliente
- Sistema de filtración multinivel
- Uso de gas refrigerante seguro para la capa de ozono Capacidad entre 200 y 250 litros</t>
  </si>
  <si>
    <t xml:space="preserve">Unidad en arrendamiento </t>
  </si>
  <si>
    <t>Greca para tintos 3</t>
  </si>
  <si>
    <t>Eléctrica de 110 v
- Cuerpo elaborada en lámina de acero inoxidable de calibre 24 como mínimo, grado alimento
- Resistencias elaboradas en cobre
- Terminales elaboradas en cobre remplazables sin soldadura
- Mínimo dos servicios
- Con su respectivo filtro y aro
- Con capacidad para 120 tintos</t>
  </si>
  <si>
    <t xml:space="preserve">Horno microondas de tipo industrial </t>
  </si>
  <si>
    <t>Potencia mínima de 1000 w
-	Tamaño mínimo de 30 cm de ancho por 30 cm de alto por 40 cm de profundidad.
-	Descongelamiento automático
-	 Con programas automáticos</t>
  </si>
  <si>
    <t>5</t>
  </si>
  <si>
    <t>Nevera</t>
  </si>
  <si>
    <t>400 litros aproximadamente 
No Frost
2 Puertas</t>
  </si>
  <si>
    <t>Máquina Cafetera automática Expresso/ otras multibebidas caliente</t>
  </si>
  <si>
    <t>Tecnología: Super automática
-Capacidad de agua: 1.5 a 3 L
- Tipos de filtros: Permanente
- Bebidas recomendadas:
Expreso, Cappuccino, Latte, macchiato, entre otros.
-Capacidad de preparación al mismo tiempo para dos tazas
- Niveles de intensidad
8</t>
  </si>
  <si>
    <t>SUBTOTAL DE MAQUINARIAS Y EQUIPOS</t>
  </si>
  <si>
    <t>(4) Servicio fumigación</t>
  </si>
  <si>
    <t>Estimación de Metros Cuadrados</t>
  </si>
  <si>
    <t xml:space="preserve">Una (1) jornada durante la vigencia del contrato </t>
  </si>
  <si>
    <t>Fumigación contra insectos en general (ácaros, pulgas, polillas, hormigas, cucarachas, moscas, etc.),
- Desinfección ambiental en las áreas sanitarias contra: hongos, virus y bacterias.
- Control de roedores.</t>
  </si>
  <si>
    <t>Servicio por m²</t>
  </si>
  <si>
    <t>SUBTOTAL SERVICIO FUMIGACIÓN</t>
  </si>
  <si>
    <t>SUBTOTAL PAGO SALARIO PERSONAL DESTINADO AL SERVICIO INTEGRAL DE ASEO INSUMOS, ELEMENTOS + MAQUINARIAS Y EQUIPOS  + SERVICIO DE FUMIGACIÓN</t>
  </si>
  <si>
    <t>AIU OFERTADO (INDICAR EN %)</t>
  </si>
  <si>
    <t xml:space="preserve">AIU $ </t>
  </si>
  <si>
    <t>IVA: BASE ESPECIAL * 19%  (INDIQUE LA FORMULA APLICABLE en $)</t>
  </si>
  <si>
    <t>TOTAL PROPUESTA</t>
  </si>
  <si>
    <t>Nombre del Representante legal</t>
  </si>
  <si>
    <t>Número de identificación del Representante legal</t>
  </si>
  <si>
    <t>Nombre del PROPONENTE</t>
  </si>
  <si>
    <t>(Firma de la persona natural, del Representante Legal de la Persona Jurídica o del proponente plural</t>
  </si>
  <si>
    <t>Pago de salario al personal destinado al servicio integral de aseo para doce (12) meses</t>
  </si>
  <si>
    <t>Valor Total (12 MESES)</t>
  </si>
  <si>
    <t>Cepillos 1</t>
  </si>
  <si>
    <t>Tipo plancha, con mango de plástico
Cuerpo elaborado en plástico
Cerdas duras en fibra plástica
Tamaño mínimo de 15 cm de largo por 5cm de ancho por 6 cm de alto.</t>
  </si>
  <si>
    <t>Sal 1</t>
  </si>
  <si>
    <t>Refinada, con un 99,9% de pureza Con adiciones de yodo y flúor
Debe cumplir con Resolución 333 de 2011 sobre rotulado y etiquetado nutricional y las normas que la modifiquen</t>
  </si>
  <si>
    <t>Libra (500 g)</t>
  </si>
  <si>
    <t xml:space="preserve">Café grano superior 
selecto </t>
  </si>
  <si>
    <t>Café para máquinas</t>
  </si>
  <si>
    <r>
      <t xml:space="preserve">Servicio para el periodo </t>
    </r>
    <r>
      <rPr>
        <b/>
        <u/>
        <sz val="10"/>
        <color theme="1"/>
        <rFont val="Arial Narrow"/>
        <family val="2"/>
      </rPr>
      <t>(18 abril 2025 al 17 abril 2026)</t>
    </r>
  </si>
  <si>
    <t xml:space="preserve"> ANEXO No. 18. 
PROPUESTA ECONÓMICA (PAGO DE SALARIO AL PERSONAL DESTINADO AL SERVICIO INTEGRAL DE ASEO Y CAFETERIA - INSUMOS, ELEMENTOS - MAQUINARIAS Y EQUIPOS - SERVICIO FUMIGACIÓN)</t>
  </si>
  <si>
    <r>
      <rPr>
        <b/>
        <sz val="11"/>
        <rFont val="Arial Narrow"/>
        <family val="2"/>
      </rPr>
      <t xml:space="preserve">NOTA 1: </t>
    </r>
    <r>
      <rPr>
        <sz val="11"/>
        <rFont val="Arial Narrow"/>
        <family val="2"/>
      </rPr>
      <t xml:space="preserve">La base gravable especial para el IVA se aplicará según las siguientes reglas:  
(i) Se aplicará el 10% de la suma del valor del contrato correspondiente a la suma de los ítems (1), (2), (3), (4) si el AIU indicado en la propuesta económica es inferior o igual al 10%; 
 (ii) si el AUI indicado en la propuesta económica supera el 10% su propuesta económica </t>
    </r>
    <r>
      <rPr>
        <b/>
        <sz val="11"/>
        <rFont val="Arial Narrow"/>
        <family val="2"/>
      </rPr>
      <t xml:space="preserve">será rechazada.
</t>
    </r>
    <r>
      <rPr>
        <sz val="11"/>
        <rFont val="Arial Narrow"/>
        <family val="2"/>
      </rPr>
      <t xml:space="preserve">
Teniendo en cuenta lo anterior, cuando el AIU es inferior al 10%, debe aplicarse una base gravable especial, la cual se calcula así:
Base especial: Subtotal de los ítems (1),(2), (3), (4) * 10%
IVA: Base especial * 19% (Tarifa del IVA 2024)
</t>
    </r>
    <r>
      <rPr>
        <b/>
        <sz val="11"/>
        <rFont val="Arial Narrow"/>
        <family val="2"/>
      </rPr>
      <t xml:space="preserve">
NOTA 2:  </t>
    </r>
    <r>
      <rPr>
        <sz val="11"/>
        <rFont val="Arial Narrow"/>
        <family val="2"/>
      </rPr>
      <t xml:space="preserve">Tener en cuenta que los item marcados en rojo y con la descripción </t>
    </r>
    <r>
      <rPr>
        <b/>
        <sz val="11"/>
        <rFont val="Arial Narrow"/>
        <family val="2"/>
      </rPr>
      <t xml:space="preserve">(Única Compra), </t>
    </r>
    <r>
      <rPr>
        <sz val="11"/>
        <rFont val="Arial Narrow"/>
        <family val="2"/>
      </rPr>
      <t xml:space="preserve">son una única adquisicón durante la ejecución del contrato. Razón por la cual para obtener el valor total del item </t>
    </r>
    <r>
      <rPr>
        <b/>
        <sz val="14"/>
        <rFont val="Arial Narrow"/>
        <family val="2"/>
      </rPr>
      <t>NO</t>
    </r>
    <r>
      <rPr>
        <b/>
        <sz val="11"/>
        <rFont val="Arial Narrow"/>
        <family val="2"/>
      </rPr>
      <t xml:space="preserve"> </t>
    </r>
    <r>
      <rPr>
        <sz val="11"/>
        <rFont val="Arial Narrow"/>
        <family val="2"/>
      </rPr>
      <t xml:space="preserve">se debe multiplicar por 12.
</t>
    </r>
    <r>
      <rPr>
        <b/>
        <sz val="11"/>
        <rFont val="Arial Narrow"/>
        <family val="2"/>
      </rPr>
      <t>NOTA 3</t>
    </r>
    <r>
      <rPr>
        <sz val="11"/>
        <rFont val="Arial Narrow"/>
        <family val="2"/>
      </rPr>
      <t xml:space="preserve">: Los valores ofertados por ítem NO podrán superar el valor determinado en el estudio de mercado y de sector en el proceso, so pena de </t>
    </r>
    <r>
      <rPr>
        <b/>
        <sz val="11"/>
        <rFont val="Arial Narrow"/>
        <family val="2"/>
      </rPr>
      <t xml:space="preserve">RECHAZO </t>
    </r>
    <r>
      <rPr>
        <sz val="11"/>
        <rFont val="Arial Narrow"/>
        <family val="2"/>
      </rPr>
      <t xml:space="preserve">de la propuesta. 
</t>
    </r>
    <r>
      <rPr>
        <b/>
        <sz val="11"/>
        <rFont val="Arial Narrow"/>
        <family val="2"/>
      </rPr>
      <t>NOTA 4:</t>
    </r>
    <r>
      <rPr>
        <sz val="11"/>
        <rFont val="Arial Narrow"/>
        <family val="2"/>
      </rPr>
      <t xml:space="preserve"> Si el valor total de la propuesta del “ANEXO 18 PROPUESTA ECONÓMICA (PAGO DE SALARIO AL PERSONAL DESTINADO AL SERVICIO INTEGRAL DE ASEO Y CAFETERÍA -INSUMOS, ELEMENTOS – MAQUINARIA Y EQUIPOS – SERVICIO FUMIGACIÓN) - supera el valor total del proceso que corresponde a </t>
    </r>
    <r>
      <rPr>
        <b/>
        <sz val="11"/>
        <rFont val="Arial Narrow"/>
        <family val="2"/>
      </rPr>
      <t>$257.166.648,00</t>
    </r>
    <r>
      <rPr>
        <sz val="11"/>
        <rFont val="Arial Narrow"/>
        <family val="2"/>
      </rPr>
      <t xml:space="preserve">. la propuesta se rechazará, así mismo cuando en la propuesta se superen los valores unitarios techo será causal de </t>
    </r>
    <r>
      <rPr>
        <b/>
        <sz val="11"/>
        <rFont val="Arial Narrow"/>
        <family val="2"/>
      </rPr>
      <t xml:space="preserve">rechazo.
NOTA 5: El PROPONENTE debe incluir valores positivos y NO negativos en la PROPUESTA ECONÓMICA (PAGO DE SALARIO AL PERSONAL DESTINADO AL SERVICIO INTEGRAL DE ASEO Y CAFETERÍA - INSUMOS, ELEMENTOS – MAQUINARIA Y EQUIPOS – SERVICIO FUMIGACIÓN), so pena de RECHAZO de la propuesta.
</t>
    </r>
    <r>
      <rPr>
        <sz val="11"/>
        <rFont val="Arial Narrow"/>
        <family val="2"/>
      </rPr>
      <t xml:space="preserve">
</t>
    </r>
    <r>
      <rPr>
        <b/>
        <sz val="11"/>
        <rFont val="Arial Narrow"/>
        <family val="2"/>
      </rPr>
      <t>NOTA 6: El PROPONENTE debe tener en cuenta que al momento de determinar el valor de su propuesta económica deberá diligenciar de manera completa el anexo No. 15 en formato Excel, en caso contrario, la propuesta no se tendrá en cuenta para ningún efecto.</t>
    </r>
    <r>
      <rPr>
        <b/>
        <u/>
        <sz val="11"/>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</si>
</sst>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_-&quot;$&quot;\ * #,##0.00_-;\-&quot;$&quot;\ * #,##0.00_-;_-&quot;$&quot;\ * &quot;-&quot;_-;_-@_-"/>
  </numFmts>
  <fonts count="17" x14ac:knownFonts="1">
    <font>
      <sz val="11"/>
      <color theme="1"/>
      <name val="Aptos Narrow"/>
      <family val="2"/>
      <scheme val="minor"/>
    </font>
    <font>
      <sz val="11"/>
      <color theme="1"/>
      <name val="Aptos Narrow"/>
      <family val="2"/>
      <scheme val="minor"/>
    </font>
    <font>
      <b/>
      <sz val="11"/>
      <name val="Arial Narrow"/>
      <family val="2"/>
    </font>
    <font>
      <sz val="11"/>
      <color theme="1"/>
      <name val="Arial Narrow"/>
      <family val="2"/>
    </font>
    <font>
      <b/>
      <sz val="11"/>
      <color theme="1"/>
      <name val="Arial Narrow"/>
      <family val="2"/>
    </font>
    <font>
      <b/>
      <sz val="10"/>
      <color theme="1"/>
      <name val="Arial Narrow"/>
      <family val="2"/>
    </font>
    <font>
      <sz val="10"/>
      <color theme="1"/>
      <name val="Arial Narrow"/>
      <family val="2"/>
    </font>
    <font>
      <b/>
      <sz val="14"/>
      <color theme="1"/>
      <name val="Arial Narrow"/>
      <family val="2"/>
    </font>
    <font>
      <sz val="10"/>
      <color rgb="FFFF0000"/>
      <name val="Arial Narrow"/>
      <family val="2"/>
    </font>
    <font>
      <sz val="10"/>
      <name val="Arial Narrow"/>
      <family val="2"/>
    </font>
    <font>
      <b/>
      <sz val="10"/>
      <color rgb="FFFF0000"/>
      <name val="Arial Narrow"/>
      <family val="2"/>
    </font>
    <font>
      <sz val="10"/>
      <color rgb="FF000000"/>
      <name val="Arial Narrow"/>
      <family val="2"/>
    </font>
    <font>
      <sz val="9"/>
      <color rgb="FF000000"/>
      <name val="Verdana"/>
      <family val="2"/>
    </font>
    <font>
      <b/>
      <u/>
      <sz val="10"/>
      <color theme="1"/>
      <name val="Arial Narrow"/>
      <family val="2"/>
    </font>
    <font>
      <sz val="11"/>
      <name val="Arial Narrow"/>
      <family val="2"/>
    </font>
    <font>
      <b/>
      <sz val="14"/>
      <name val="Arial Narrow"/>
      <family val="2"/>
    </font>
    <font>
      <b/>
      <u/>
      <sz val="11"/>
      <name val="Arial Narrow"/>
      <family val="2"/>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2"/>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115">
    <xf numFmtId="0" fontId="0" fillId="0" borderId="0" xfId="0"/>
    <xf numFmtId="42" fontId="6" fillId="4" borderId="15" xfId="2" applyFont="1" applyFill="1" applyBorder="1" applyAlignment="1" applyProtection="1">
      <alignment vertical="center" wrapText="1"/>
      <protection locked="0"/>
    </xf>
    <xf numFmtId="42" fontId="6" fillId="4" borderId="15" xfId="2" applyFont="1" applyFill="1" applyBorder="1" applyAlignment="1" applyProtection="1">
      <alignment vertical="center" wrapText="1"/>
    </xf>
    <xf numFmtId="42" fontId="6" fillId="4" borderId="15" xfId="2" applyFont="1" applyFill="1" applyBorder="1" applyAlignment="1" applyProtection="1">
      <alignment horizontal="center" vertical="center" wrapText="1"/>
      <protection locked="0"/>
    </xf>
    <xf numFmtId="42" fontId="9" fillId="4" borderId="15" xfId="2" applyFont="1" applyFill="1" applyBorder="1" applyAlignment="1" applyProtection="1">
      <alignment horizontal="center" vertical="center" wrapText="1"/>
      <protection locked="0"/>
    </xf>
    <xf numFmtId="42" fontId="6" fillId="0" borderId="15" xfId="2" applyFont="1" applyFill="1" applyBorder="1" applyAlignment="1" applyProtection="1">
      <alignment horizontal="center" vertical="center" wrapText="1"/>
      <protection locked="0"/>
    </xf>
    <xf numFmtId="42" fontId="7" fillId="2" borderId="15" xfId="2" applyFont="1" applyFill="1" applyBorder="1" applyAlignment="1" applyProtection="1">
      <alignment horizontal="center" vertical="center" wrapText="1"/>
    </xf>
    <xf numFmtId="42" fontId="6" fillId="0" borderId="15" xfId="2" applyFont="1" applyBorder="1" applyAlignment="1" applyProtection="1">
      <alignment horizontal="center" vertical="center" wrapText="1"/>
      <protection locked="0"/>
    </xf>
    <xf numFmtId="0" fontId="6" fillId="0" borderId="15" xfId="1" applyNumberFormat="1" applyFont="1" applyBorder="1" applyAlignment="1" applyProtection="1">
      <alignment horizontal="center" vertical="center" wrapText="1"/>
    </xf>
    <xf numFmtId="42" fontId="5" fillId="2" borderId="15" xfId="2" applyFont="1" applyFill="1" applyBorder="1" applyAlignment="1" applyProtection="1">
      <alignment horizontal="center" vertical="center" wrapText="1"/>
    </xf>
    <xf numFmtId="42" fontId="5" fillId="2" borderId="0" xfId="2" applyFont="1" applyFill="1" applyBorder="1" applyAlignment="1" applyProtection="1">
      <alignment horizontal="center" vertical="center" wrapText="1"/>
    </xf>
    <xf numFmtId="42" fontId="7" fillId="5" borderId="10" xfId="2" applyFont="1" applyFill="1" applyBorder="1" applyAlignment="1" applyProtection="1">
      <alignment horizontal="center" vertical="center" wrapText="1"/>
    </xf>
    <xf numFmtId="42" fontId="7" fillId="5" borderId="9" xfId="2" applyFont="1" applyFill="1" applyBorder="1" applyAlignment="1" applyProtection="1">
      <alignment horizontal="center" vertical="center" wrapText="1"/>
    </xf>
    <xf numFmtId="42" fontId="6" fillId="0" borderId="14" xfId="2" applyFont="1" applyFill="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164" fontId="7" fillId="2" borderId="9" xfId="2" applyNumberFormat="1" applyFont="1" applyFill="1" applyBorder="1" applyAlignment="1" applyProtection="1">
      <alignment horizontal="center" vertical="center" wrapText="1"/>
    </xf>
    <xf numFmtId="164" fontId="6" fillId="0" borderId="15" xfId="2" applyNumberFormat="1" applyFont="1" applyBorder="1" applyAlignment="1" applyProtection="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applyFont="1" applyBorder="1" applyAlignment="1">
      <alignment horizontal="justify" vertical="center" wrapText="1"/>
    </xf>
    <xf numFmtId="0" fontId="5" fillId="2" borderId="1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5" xfId="0" applyFont="1" applyFill="1" applyBorder="1" applyAlignment="1">
      <alignment horizontal="justify" vertical="center" wrapText="1"/>
    </xf>
    <xf numFmtId="49" fontId="6" fillId="4" borderId="15" xfId="0" applyNumberFormat="1" applyFont="1" applyFill="1" applyBorder="1" applyAlignment="1">
      <alignment horizontal="justify" vertical="center" wrapText="1"/>
    </xf>
    <xf numFmtId="49" fontId="6" fillId="4" borderId="15" xfId="0" applyNumberFormat="1" applyFont="1" applyFill="1" applyBorder="1" applyAlignment="1">
      <alignment horizontal="center" vertical="center" wrapText="1"/>
    </xf>
    <xf numFmtId="49" fontId="6" fillId="4" borderId="15" xfId="0" applyNumberFormat="1" applyFont="1" applyFill="1" applyBorder="1" applyAlignment="1">
      <alignment vertical="center" wrapText="1"/>
    </xf>
    <xf numFmtId="0" fontId="8" fillId="4" borderId="15" xfId="0" applyFont="1" applyFill="1" applyBorder="1" applyAlignment="1">
      <alignment horizontal="center" vertical="center" wrapText="1"/>
    </xf>
    <xf numFmtId="0" fontId="6" fillId="4" borderId="15" xfId="0" applyFont="1" applyFill="1" applyBorder="1" applyAlignment="1">
      <alignment vertical="center" wrapText="1"/>
    </xf>
    <xf numFmtId="0" fontId="9" fillId="4" borderId="15" xfId="0" applyFont="1" applyFill="1" applyBorder="1" applyAlignment="1">
      <alignment horizontal="center" vertical="center" wrapText="1"/>
    </xf>
    <xf numFmtId="0" fontId="9" fillId="4" borderId="15" xfId="0" applyFont="1" applyFill="1" applyBorder="1" applyAlignment="1">
      <alignment horizontal="justify" vertical="center" wrapText="1"/>
    </xf>
    <xf numFmtId="0" fontId="6" fillId="0" borderId="15" xfId="0" applyFont="1" applyBorder="1" applyAlignment="1">
      <alignment horizontal="left" vertical="center" wrapText="1"/>
    </xf>
    <xf numFmtId="0" fontId="11" fillId="0" borderId="15" xfId="0" applyFont="1" applyBorder="1" applyAlignment="1">
      <alignment horizontal="center" wrapText="1"/>
    </xf>
    <xf numFmtId="42" fontId="6" fillId="0" borderId="15" xfId="0" applyNumberFormat="1" applyFont="1" applyBorder="1" applyAlignment="1">
      <alignment horizontal="center" vertical="center" wrapText="1"/>
    </xf>
    <xf numFmtId="0" fontId="6" fillId="0" borderId="14" xfId="0" applyFont="1" applyBorder="1" applyAlignment="1">
      <alignment horizontal="left" vertical="center" wrapText="1"/>
    </xf>
    <xf numFmtId="49" fontId="6" fillId="0" borderId="15" xfId="0" applyNumberFormat="1" applyFont="1" applyBorder="1" applyAlignment="1">
      <alignment horizontal="justify" vertical="center" wrapText="1"/>
    </xf>
    <xf numFmtId="49" fontId="6" fillId="0" borderId="15" xfId="0" applyNumberFormat="1" applyFont="1" applyBorder="1" applyAlignment="1">
      <alignment horizontal="center" vertical="center" wrapText="1"/>
    </xf>
    <xf numFmtId="0" fontId="5" fillId="0" borderId="15" xfId="0" applyFont="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44" fontId="7" fillId="5" borderId="10" xfId="1" applyFont="1" applyFill="1" applyBorder="1" applyAlignment="1" applyProtection="1">
      <alignment horizontal="center" vertical="center" wrapText="1"/>
    </xf>
    <xf numFmtId="0" fontId="3" fillId="0" borderId="0" xfId="0" applyFont="1" applyAlignment="1">
      <alignment horizontal="center"/>
    </xf>
    <xf numFmtId="0" fontId="3" fillId="0" borderId="0" xfId="0" applyFont="1"/>
    <xf numFmtId="0" fontId="12" fillId="0" borderId="0" xfId="0" applyFont="1" applyAlignment="1">
      <alignment vertical="center"/>
    </xf>
    <xf numFmtId="44" fontId="5" fillId="0" borderId="15" xfId="1" applyFont="1" applyFill="1" applyBorder="1" applyAlignment="1" applyProtection="1">
      <alignment horizontal="center" vertical="center" wrapText="1"/>
      <protection locked="0"/>
    </xf>
    <xf numFmtId="10" fontId="7" fillId="0" borderId="10" xfId="3"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4" fillId="0" borderId="8" xfId="0" applyFont="1" applyBorder="1" applyAlignment="1">
      <alignment horizontal="left" wrapText="1"/>
    </xf>
    <xf numFmtId="0" fontId="5" fillId="2" borderId="1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0" borderId="0" xfId="0" applyFont="1" applyAlignment="1">
      <alignment horizontal="left"/>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9" xfId="0" applyFont="1" applyFill="1" applyBorder="1" applyAlignment="1">
      <alignment horizontal="justify" vertical="center" wrapText="1"/>
    </xf>
    <xf numFmtId="0" fontId="5" fillId="2" borderId="30" xfId="0" applyFont="1" applyFill="1" applyBorder="1" applyAlignment="1">
      <alignment horizontal="justify"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6" fillId="0" borderId="15" xfId="0" applyFont="1" applyBorder="1" applyAlignment="1">
      <alignment horizontal="center" vertical="center" wrapText="1"/>
    </xf>
    <xf numFmtId="0" fontId="5" fillId="2" borderId="15" xfId="0" applyFont="1" applyFill="1" applyBorder="1" applyAlignment="1">
      <alignment horizontal="center" vertical="center" wrapText="1"/>
    </xf>
    <xf numFmtId="0" fontId="4" fillId="0" borderId="15" xfId="0" applyFont="1" applyBorder="1" applyAlignment="1">
      <alignment horizontal="left"/>
    </xf>
    <xf numFmtId="0" fontId="5" fillId="2" borderId="15" xfId="0" applyFont="1" applyFill="1" applyBorder="1" applyAlignment="1">
      <alignment horizontal="justify" vertical="center" wrapText="1"/>
    </xf>
    <xf numFmtId="0" fontId="5" fillId="3" borderId="15" xfId="0" applyFont="1" applyFill="1" applyBorder="1" applyAlignment="1">
      <alignment horizontal="center" vertical="center" wrapText="1"/>
    </xf>
    <xf numFmtId="42" fontId="6" fillId="0" borderId="15" xfId="2" applyFont="1" applyBorder="1" applyAlignment="1" applyProtection="1">
      <alignment horizontal="center" vertical="center" wrapText="1"/>
    </xf>
    <xf numFmtId="0" fontId="6" fillId="0" borderId="15" xfId="0" applyFont="1" applyBorder="1" applyAlignment="1">
      <alignment horizontal="left" vertical="center" wrapText="1"/>
    </xf>
    <xf numFmtId="42" fontId="6" fillId="0" borderId="15" xfId="2" applyFont="1" applyBorder="1" applyAlignment="1" applyProtection="1">
      <alignment horizontal="center" vertical="center" wrapText="1"/>
      <protection locked="0"/>
    </xf>
    <xf numFmtId="0" fontId="3" fillId="0" borderId="15" xfId="0" applyFont="1" applyBorder="1" applyAlignment="1" applyProtection="1">
      <alignment horizontal="center"/>
      <protection locked="0"/>
    </xf>
    <xf numFmtId="0" fontId="3" fillId="0" borderId="25" xfId="0" applyFont="1" applyBorder="1" applyAlignment="1" applyProtection="1">
      <alignment horizontal="center"/>
      <protection locked="0"/>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42" fontId="6" fillId="0" borderId="14" xfId="0" applyNumberFormat="1" applyFont="1" applyBorder="1" applyAlignment="1">
      <alignment horizontal="center" vertical="center" wrapText="1"/>
    </xf>
    <xf numFmtId="42" fontId="6" fillId="0" borderId="34" xfId="0" applyNumberFormat="1" applyFont="1" applyBorder="1" applyAlignment="1">
      <alignment horizontal="center" vertical="center" wrapText="1"/>
    </xf>
    <xf numFmtId="42" fontId="6" fillId="0" borderId="16" xfId="0" applyNumberFormat="1" applyFont="1" applyBorder="1" applyAlignment="1">
      <alignment horizontal="center" vertical="center" wrapText="1"/>
    </xf>
    <xf numFmtId="49" fontId="4" fillId="0" borderId="15" xfId="0" applyNumberFormat="1" applyFont="1" applyBorder="1" applyAlignment="1">
      <alignment horizontal="left"/>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4" xfId="0" applyFont="1" applyBorder="1" applyAlignment="1">
      <alignment horizontal="left" vertical="center" wrapText="1"/>
    </xf>
    <xf numFmtId="0" fontId="4" fillId="0" borderId="15" xfId="0" applyFont="1" applyBorder="1" applyAlignment="1">
      <alignment horizontal="left" vertical="center" wrapText="1"/>
    </xf>
    <xf numFmtId="0" fontId="3" fillId="0" borderId="27" xfId="0" applyFont="1" applyBorder="1" applyAlignment="1" applyProtection="1">
      <alignment horizontal="center"/>
      <protection locked="0"/>
    </xf>
    <xf numFmtId="0" fontId="3" fillId="0" borderId="28" xfId="0" applyFont="1" applyBorder="1" applyAlignment="1" applyProtection="1">
      <alignment horizontal="center"/>
      <protection locked="0"/>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3" fillId="0" borderId="0" xfId="0" applyFont="1" applyAlignment="1">
      <alignment horizontal="center" vertical="center" wrapText="1"/>
    </xf>
    <xf numFmtId="0" fontId="14" fillId="7" borderId="1" xfId="0" applyFont="1" applyFill="1" applyBorder="1" applyAlignment="1">
      <alignment horizontal="left" vertical="center" wrapText="1"/>
    </xf>
    <xf numFmtId="0" fontId="14" fillId="7" borderId="2" xfId="0" applyFont="1" applyFill="1" applyBorder="1" applyAlignment="1">
      <alignment horizontal="left" vertical="center" wrapText="1"/>
    </xf>
    <xf numFmtId="0" fontId="14" fillId="7" borderId="3" xfId="0" applyFont="1" applyFill="1" applyBorder="1" applyAlignment="1">
      <alignment horizontal="left" vertical="center" wrapText="1"/>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cellXfs>
  <cellStyles count="4">
    <cellStyle name="Moneda" xfId="1" builtinId="4"/>
    <cellStyle name="Moneda [0]" xfId="2"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E49E3-61CD-40AB-B29D-1EF2BA58F01A}">
  <dimension ref="B1:I125"/>
  <sheetViews>
    <sheetView showGridLines="0" tabSelected="1" view="pageBreakPreview" zoomScaleNormal="100" zoomScaleSheetLayoutView="100" workbookViewId="0">
      <selection activeCell="I119" sqref="I119"/>
    </sheetView>
  </sheetViews>
  <sheetFormatPr baseColWidth="10" defaultColWidth="11.453125" defaultRowHeight="14.5" x14ac:dyDescent="0.35"/>
  <cols>
    <col min="1" max="1" width="3.54296875" customWidth="1"/>
    <col min="2" max="2" width="10.81640625" customWidth="1"/>
    <col min="3" max="3" width="17.1796875" customWidth="1"/>
    <col min="4" max="4" width="26.7265625" customWidth="1"/>
    <col min="5" max="5" width="19.54296875" customWidth="1"/>
    <col min="7" max="8" width="23.54296875" customWidth="1"/>
    <col min="9" max="9" width="19.453125" customWidth="1"/>
    <col min="10" max="10" width="18.26953125" customWidth="1"/>
    <col min="11" max="11" width="19.1796875" customWidth="1"/>
    <col min="12" max="12" width="12.54296875" bestFit="1" customWidth="1"/>
  </cols>
  <sheetData>
    <row r="1" spans="2:8" ht="15" thickBot="1" x14ac:dyDescent="0.4"/>
    <row r="2" spans="2:8" ht="42.75" customHeight="1" thickBot="1" x14ac:dyDescent="0.4">
      <c r="B2" s="45" t="s">
        <v>218</v>
      </c>
      <c r="C2" s="46"/>
      <c r="D2" s="46"/>
      <c r="E2" s="46"/>
      <c r="F2" s="46"/>
      <c r="G2" s="46"/>
      <c r="H2" s="47"/>
    </row>
    <row r="3" spans="2:8" x14ac:dyDescent="0.35">
      <c r="B3" s="48" t="s">
        <v>0</v>
      </c>
      <c r="C3" s="49"/>
      <c r="D3" s="49"/>
      <c r="E3" s="49"/>
      <c r="F3" s="49"/>
      <c r="G3" s="49"/>
      <c r="H3" s="50"/>
    </row>
    <row r="4" spans="2:8" ht="15" thickBot="1" x14ac:dyDescent="0.4">
      <c r="B4" s="51"/>
      <c r="C4" s="52"/>
      <c r="D4" s="52"/>
      <c r="E4" s="52"/>
      <c r="F4" s="52"/>
      <c r="G4" s="52"/>
      <c r="H4" s="53"/>
    </row>
    <row r="5" spans="2:8" ht="10" customHeight="1" x14ac:dyDescent="0.35"/>
    <row r="6" spans="2:8" ht="29.5" customHeight="1" thickBot="1" x14ac:dyDescent="0.4">
      <c r="B6" s="57" t="s">
        <v>1</v>
      </c>
      <c r="C6" s="57"/>
      <c r="D6" s="57"/>
      <c r="E6" s="57"/>
      <c r="F6" s="57"/>
      <c r="G6" s="57"/>
      <c r="H6" s="57"/>
    </row>
    <row r="7" spans="2:8" ht="30" customHeight="1" x14ac:dyDescent="0.35">
      <c r="B7" s="61" t="s">
        <v>2</v>
      </c>
      <c r="C7" s="61" t="s">
        <v>3</v>
      </c>
      <c r="D7" s="63" t="s">
        <v>4</v>
      </c>
      <c r="E7" s="61" t="s">
        <v>5</v>
      </c>
      <c r="F7" s="61" t="s">
        <v>6</v>
      </c>
      <c r="G7" s="65" t="s">
        <v>7</v>
      </c>
      <c r="H7" s="61" t="s">
        <v>209</v>
      </c>
    </row>
    <row r="8" spans="2:8" ht="30" customHeight="1" x14ac:dyDescent="0.35">
      <c r="B8" s="62"/>
      <c r="C8" s="62"/>
      <c r="D8" s="64"/>
      <c r="E8" s="62"/>
      <c r="F8" s="62"/>
      <c r="G8" s="66"/>
      <c r="H8" s="69"/>
    </row>
    <row r="9" spans="2:8" ht="48.65" customHeight="1" x14ac:dyDescent="0.35">
      <c r="B9" s="17">
        <v>1</v>
      </c>
      <c r="C9" s="18" t="s">
        <v>9</v>
      </c>
      <c r="D9" s="19" t="s">
        <v>208</v>
      </c>
      <c r="E9" s="18" t="s">
        <v>217</v>
      </c>
      <c r="F9" s="18">
        <v>4</v>
      </c>
      <c r="G9" s="7"/>
      <c r="H9" s="16">
        <f>+IF(G9&lt;0,"RECHAZADO",F9*G9*12)</f>
        <v>0</v>
      </c>
    </row>
    <row r="10" spans="2:8" ht="30" customHeight="1" thickBot="1" x14ac:dyDescent="0.4">
      <c r="B10" s="67" t="s">
        <v>10</v>
      </c>
      <c r="C10" s="68"/>
      <c r="D10" s="68"/>
      <c r="E10" s="68"/>
      <c r="F10" s="68"/>
      <c r="G10" s="68"/>
      <c r="H10" s="15">
        <f>+ROUND(H9,0)</f>
        <v>0</v>
      </c>
    </row>
    <row r="11" spans="2:8" ht="16.5" customHeight="1" thickBot="1" x14ac:dyDescent="0.4"/>
    <row r="12" spans="2:8" ht="68.25" customHeight="1" thickBot="1" x14ac:dyDescent="0.4">
      <c r="B12" s="54" t="s">
        <v>11</v>
      </c>
      <c r="C12" s="55"/>
      <c r="D12" s="55"/>
      <c r="E12" s="55"/>
      <c r="F12" s="55"/>
      <c r="G12" s="55"/>
      <c r="H12" s="56"/>
    </row>
    <row r="13" spans="2:8" ht="15.65" customHeight="1" x14ac:dyDescent="0.35">
      <c r="B13" s="60" t="s">
        <v>12</v>
      </c>
      <c r="C13" s="60"/>
      <c r="D13" s="60"/>
      <c r="E13" s="60"/>
      <c r="F13" s="60"/>
      <c r="G13" s="60"/>
      <c r="H13" s="60"/>
    </row>
    <row r="14" spans="2:8" x14ac:dyDescent="0.35">
      <c r="B14" s="58" t="s">
        <v>13</v>
      </c>
      <c r="C14" s="58" t="s">
        <v>2</v>
      </c>
      <c r="D14" s="58" t="s">
        <v>4</v>
      </c>
      <c r="E14" s="58" t="s">
        <v>5</v>
      </c>
      <c r="F14" s="58" t="s">
        <v>6</v>
      </c>
      <c r="G14" s="58" t="s">
        <v>7</v>
      </c>
      <c r="H14" s="20" t="s">
        <v>8</v>
      </c>
    </row>
    <row r="15" spans="2:8" ht="69" customHeight="1" thickBot="1" x14ac:dyDescent="0.4">
      <c r="B15" s="59"/>
      <c r="C15" s="59"/>
      <c r="D15" s="59"/>
      <c r="E15" s="59"/>
      <c r="F15" s="59"/>
      <c r="G15" s="59"/>
      <c r="H15" s="20" t="s">
        <v>14</v>
      </c>
    </row>
    <row r="16" spans="2:8" ht="39" x14ac:dyDescent="0.35">
      <c r="B16" s="18">
        <v>2</v>
      </c>
      <c r="C16" s="21" t="s">
        <v>15</v>
      </c>
      <c r="D16" s="22" t="s">
        <v>16</v>
      </c>
      <c r="E16" s="21" t="s">
        <v>17</v>
      </c>
      <c r="F16" s="21">
        <v>1</v>
      </c>
      <c r="G16" s="1"/>
      <c r="H16" s="2">
        <f>+IF(G16&lt;0,"RECHAZADO",F16*G16*12)</f>
        <v>0</v>
      </c>
    </row>
    <row r="17" spans="2:8" ht="52" x14ac:dyDescent="0.35">
      <c r="B17" s="18">
        <v>3</v>
      </c>
      <c r="C17" s="21" t="s">
        <v>18</v>
      </c>
      <c r="D17" s="23" t="s">
        <v>19</v>
      </c>
      <c r="E17" s="24" t="s">
        <v>20</v>
      </c>
      <c r="F17" s="21">
        <v>4</v>
      </c>
      <c r="G17" s="3"/>
      <c r="H17" s="2">
        <f t="shared" ref="H17:H77" si="0">+IF(G17&lt;0,"RECHAZADO",F17*G17*12)</f>
        <v>0</v>
      </c>
    </row>
    <row r="18" spans="2:8" ht="208" x14ac:dyDescent="0.35">
      <c r="B18" s="18">
        <v>4</v>
      </c>
      <c r="C18" s="21" t="s">
        <v>21</v>
      </c>
      <c r="D18" s="25" t="s">
        <v>22</v>
      </c>
      <c r="E18" s="21" t="s">
        <v>23</v>
      </c>
      <c r="F18" s="21">
        <v>3</v>
      </c>
      <c r="G18" s="1"/>
      <c r="H18" s="2">
        <f t="shared" si="0"/>
        <v>0</v>
      </c>
    </row>
    <row r="19" spans="2:8" ht="39" x14ac:dyDescent="0.35">
      <c r="B19" s="18">
        <v>5</v>
      </c>
      <c r="C19" s="21" t="s">
        <v>24</v>
      </c>
      <c r="D19" s="22" t="s">
        <v>25</v>
      </c>
      <c r="E19" s="21" t="s">
        <v>26</v>
      </c>
      <c r="F19" s="21">
        <v>4</v>
      </c>
      <c r="G19" s="1"/>
      <c r="H19" s="2">
        <f t="shared" si="0"/>
        <v>0</v>
      </c>
    </row>
    <row r="20" spans="2:8" ht="91" x14ac:dyDescent="0.35">
      <c r="B20" s="18">
        <v>6</v>
      </c>
      <c r="C20" s="21" t="s">
        <v>27</v>
      </c>
      <c r="D20" s="25" t="s">
        <v>28</v>
      </c>
      <c r="E20" s="26" t="s">
        <v>29</v>
      </c>
      <c r="F20" s="21">
        <v>3</v>
      </c>
      <c r="G20" s="1"/>
      <c r="H20" s="2">
        <f>+IF(G20&lt;0,"RECHAZADO",F20*G20)</f>
        <v>0</v>
      </c>
    </row>
    <row r="21" spans="2:8" ht="65" x14ac:dyDescent="0.35">
      <c r="B21" s="18">
        <v>7</v>
      </c>
      <c r="C21" s="21" t="s">
        <v>30</v>
      </c>
      <c r="D21" s="22" t="s">
        <v>31</v>
      </c>
      <c r="E21" s="21" t="s">
        <v>32</v>
      </c>
      <c r="F21" s="21">
        <v>7</v>
      </c>
      <c r="G21" s="3"/>
      <c r="H21" s="2">
        <f t="shared" si="0"/>
        <v>0</v>
      </c>
    </row>
    <row r="22" spans="2:8" ht="234" x14ac:dyDescent="0.35">
      <c r="B22" s="18">
        <v>8</v>
      </c>
      <c r="C22" s="21" t="s">
        <v>33</v>
      </c>
      <c r="D22" s="27" t="s">
        <v>34</v>
      </c>
      <c r="E22" s="21" t="s">
        <v>35</v>
      </c>
      <c r="F22" s="21">
        <v>3</v>
      </c>
      <c r="G22" s="1"/>
      <c r="H22" s="2">
        <f t="shared" si="0"/>
        <v>0</v>
      </c>
    </row>
    <row r="23" spans="2:8" ht="65" x14ac:dyDescent="0.35">
      <c r="B23" s="18">
        <v>9</v>
      </c>
      <c r="C23" s="21" t="s">
        <v>36</v>
      </c>
      <c r="D23" s="27" t="s">
        <v>37</v>
      </c>
      <c r="E23" s="21" t="s">
        <v>38</v>
      </c>
      <c r="F23" s="21">
        <v>2</v>
      </c>
      <c r="G23" s="1"/>
      <c r="H23" s="2">
        <f t="shared" si="0"/>
        <v>0</v>
      </c>
    </row>
    <row r="24" spans="2:8" ht="78" x14ac:dyDescent="0.35">
      <c r="B24" s="18">
        <v>10</v>
      </c>
      <c r="C24" s="21" t="s">
        <v>39</v>
      </c>
      <c r="D24" s="25" t="s">
        <v>40</v>
      </c>
      <c r="E24" s="21" t="s">
        <v>38</v>
      </c>
      <c r="F24" s="21">
        <v>10</v>
      </c>
      <c r="G24" s="1"/>
      <c r="H24" s="2">
        <f t="shared" si="0"/>
        <v>0</v>
      </c>
    </row>
    <row r="25" spans="2:8" ht="78" x14ac:dyDescent="0.35">
      <c r="B25" s="18">
        <v>11</v>
      </c>
      <c r="C25" s="21" t="s">
        <v>41</v>
      </c>
      <c r="D25" s="23" t="s">
        <v>42</v>
      </c>
      <c r="E25" s="21" t="s">
        <v>38</v>
      </c>
      <c r="F25" s="21">
        <v>10</v>
      </c>
      <c r="G25" s="3"/>
      <c r="H25" s="2">
        <f t="shared" si="0"/>
        <v>0</v>
      </c>
    </row>
    <row r="26" spans="2:8" ht="78" x14ac:dyDescent="0.35">
      <c r="B26" s="18">
        <v>12</v>
      </c>
      <c r="C26" s="24" t="s">
        <v>43</v>
      </c>
      <c r="D26" s="23" t="s">
        <v>44</v>
      </c>
      <c r="E26" s="21" t="s">
        <v>38</v>
      </c>
      <c r="F26" s="21">
        <v>7</v>
      </c>
      <c r="G26" s="3"/>
      <c r="H26" s="2">
        <f t="shared" si="0"/>
        <v>0</v>
      </c>
    </row>
    <row r="27" spans="2:8" ht="104" x14ac:dyDescent="0.35">
      <c r="B27" s="18">
        <v>13</v>
      </c>
      <c r="C27" s="21" t="s">
        <v>45</v>
      </c>
      <c r="D27" s="25" t="s">
        <v>46</v>
      </c>
      <c r="E27" s="21" t="s">
        <v>38</v>
      </c>
      <c r="F27" s="21">
        <v>7</v>
      </c>
      <c r="G27" s="1"/>
      <c r="H27" s="2">
        <f t="shared" si="0"/>
        <v>0</v>
      </c>
    </row>
    <row r="28" spans="2:8" ht="104" x14ac:dyDescent="0.35">
      <c r="B28" s="18">
        <v>14</v>
      </c>
      <c r="C28" s="21" t="s">
        <v>47</v>
      </c>
      <c r="D28" s="27" t="s">
        <v>48</v>
      </c>
      <c r="E28" s="26" t="s">
        <v>29</v>
      </c>
      <c r="F28" s="21">
        <v>3</v>
      </c>
      <c r="G28" s="1"/>
      <c r="H28" s="2">
        <f>+IF(G28&lt;0,"RECHAZADO",F28*G28)</f>
        <v>0</v>
      </c>
    </row>
    <row r="29" spans="2:8" ht="137.5" customHeight="1" x14ac:dyDescent="0.35">
      <c r="B29" s="18">
        <v>15</v>
      </c>
      <c r="C29" s="21" t="s">
        <v>210</v>
      </c>
      <c r="D29" s="27" t="s">
        <v>211</v>
      </c>
      <c r="E29" s="26" t="s">
        <v>29</v>
      </c>
      <c r="F29" s="21">
        <v>3</v>
      </c>
      <c r="G29" s="1"/>
      <c r="H29" s="2">
        <f>+IF(G29&lt;0,"RECHAZADO",F29*G29)</f>
        <v>0</v>
      </c>
    </row>
    <row r="30" spans="2:8" ht="91" x14ac:dyDescent="0.35">
      <c r="B30" s="18">
        <v>16</v>
      </c>
      <c r="C30" s="21" t="s">
        <v>49</v>
      </c>
      <c r="D30" s="27" t="s">
        <v>50</v>
      </c>
      <c r="E30" s="21" t="s">
        <v>51</v>
      </c>
      <c r="F30" s="21">
        <v>1</v>
      </c>
      <c r="G30" s="1"/>
      <c r="H30" s="2">
        <f t="shared" si="0"/>
        <v>0</v>
      </c>
    </row>
    <row r="31" spans="2:8" ht="221" x14ac:dyDescent="0.35">
      <c r="B31" s="18">
        <v>17</v>
      </c>
      <c r="C31" s="21" t="s">
        <v>52</v>
      </c>
      <c r="D31" s="27" t="s">
        <v>53</v>
      </c>
      <c r="E31" s="21" t="s">
        <v>51</v>
      </c>
      <c r="F31" s="21">
        <v>3</v>
      </c>
      <c r="G31" s="1"/>
      <c r="H31" s="2">
        <f t="shared" si="0"/>
        <v>0</v>
      </c>
    </row>
    <row r="32" spans="2:8" ht="78" x14ac:dyDescent="0.35">
      <c r="B32" s="18">
        <v>18</v>
      </c>
      <c r="C32" s="21" t="s">
        <v>54</v>
      </c>
      <c r="D32" s="27" t="s">
        <v>55</v>
      </c>
      <c r="E32" s="26" t="s">
        <v>29</v>
      </c>
      <c r="F32" s="21">
        <v>2</v>
      </c>
      <c r="G32" s="1"/>
      <c r="H32" s="2">
        <f>+IF(G32&lt;0,"RECHAZADO",F32*G32)</f>
        <v>0</v>
      </c>
    </row>
    <row r="33" spans="2:8" ht="158.25" customHeight="1" x14ac:dyDescent="0.35">
      <c r="B33" s="18">
        <v>19</v>
      </c>
      <c r="C33" s="21" t="s">
        <v>56</v>
      </c>
      <c r="D33" s="27" t="s">
        <v>57</v>
      </c>
      <c r="E33" s="21" t="s">
        <v>58</v>
      </c>
      <c r="F33" s="21">
        <v>3</v>
      </c>
      <c r="G33" s="1"/>
      <c r="H33" s="2">
        <f t="shared" si="0"/>
        <v>0</v>
      </c>
    </row>
    <row r="34" spans="2:8" ht="91" x14ac:dyDescent="0.35">
      <c r="B34" s="18">
        <v>20</v>
      </c>
      <c r="C34" s="21" t="s">
        <v>59</v>
      </c>
      <c r="D34" s="27" t="s">
        <v>60</v>
      </c>
      <c r="E34" s="21" t="s">
        <v>61</v>
      </c>
      <c r="F34" s="21">
        <v>4</v>
      </c>
      <c r="G34" s="1"/>
      <c r="H34" s="2">
        <f t="shared" si="0"/>
        <v>0</v>
      </c>
    </row>
    <row r="35" spans="2:8" ht="91" x14ac:dyDescent="0.35">
      <c r="B35" s="18">
        <v>21</v>
      </c>
      <c r="C35" s="21" t="s">
        <v>62</v>
      </c>
      <c r="D35" s="22" t="s">
        <v>63</v>
      </c>
      <c r="E35" s="21" t="s">
        <v>61</v>
      </c>
      <c r="F35" s="21">
        <v>4</v>
      </c>
      <c r="G35" s="1"/>
      <c r="H35" s="2">
        <f t="shared" si="0"/>
        <v>0</v>
      </c>
    </row>
    <row r="36" spans="2:8" ht="80.150000000000006" customHeight="1" x14ac:dyDescent="0.35">
      <c r="B36" s="18">
        <v>22</v>
      </c>
      <c r="C36" s="21" t="s">
        <v>64</v>
      </c>
      <c r="D36" s="22" t="s">
        <v>65</v>
      </c>
      <c r="E36" s="21" t="s">
        <v>32</v>
      </c>
      <c r="F36" s="21">
        <v>6</v>
      </c>
      <c r="G36" s="1"/>
      <c r="H36" s="2">
        <f t="shared" si="0"/>
        <v>0</v>
      </c>
    </row>
    <row r="37" spans="2:8" ht="91" x14ac:dyDescent="0.35">
      <c r="B37" s="18">
        <v>23</v>
      </c>
      <c r="C37" s="21" t="s">
        <v>66</v>
      </c>
      <c r="D37" s="22" t="s">
        <v>67</v>
      </c>
      <c r="E37" s="21" t="s">
        <v>61</v>
      </c>
      <c r="F37" s="21">
        <v>6</v>
      </c>
      <c r="G37" s="1"/>
      <c r="H37" s="2">
        <f t="shared" si="0"/>
        <v>0</v>
      </c>
    </row>
    <row r="38" spans="2:8" ht="65" x14ac:dyDescent="0.35">
      <c r="B38" s="18">
        <v>24</v>
      </c>
      <c r="C38" s="21" t="s">
        <v>68</v>
      </c>
      <c r="D38" s="22" t="s">
        <v>69</v>
      </c>
      <c r="E38" s="21" t="s">
        <v>70</v>
      </c>
      <c r="F38" s="21">
        <v>5</v>
      </c>
      <c r="G38" s="1"/>
      <c r="H38" s="2">
        <f t="shared" si="0"/>
        <v>0</v>
      </c>
    </row>
    <row r="39" spans="2:8" ht="65" x14ac:dyDescent="0.35">
      <c r="B39" s="18">
        <v>25</v>
      </c>
      <c r="C39" s="21" t="s">
        <v>71</v>
      </c>
      <c r="D39" s="22" t="s">
        <v>72</v>
      </c>
      <c r="E39" s="21" t="s">
        <v>70</v>
      </c>
      <c r="F39" s="21">
        <v>5</v>
      </c>
      <c r="G39" s="1"/>
      <c r="H39" s="2">
        <f t="shared" si="0"/>
        <v>0</v>
      </c>
    </row>
    <row r="40" spans="2:8" ht="60.75" customHeight="1" x14ac:dyDescent="0.35">
      <c r="B40" s="18">
        <v>26</v>
      </c>
      <c r="C40" s="21" t="s">
        <v>73</v>
      </c>
      <c r="D40" s="22" t="s">
        <v>74</v>
      </c>
      <c r="E40" s="21" t="s">
        <v>75</v>
      </c>
      <c r="F40" s="21">
        <v>2</v>
      </c>
      <c r="G40" s="1"/>
      <c r="H40" s="2">
        <f t="shared" si="0"/>
        <v>0</v>
      </c>
    </row>
    <row r="41" spans="2:8" ht="135" customHeight="1" x14ac:dyDescent="0.35">
      <c r="B41" s="18">
        <v>27</v>
      </c>
      <c r="C41" s="21" t="s">
        <v>76</v>
      </c>
      <c r="D41" s="22" t="s">
        <v>77</v>
      </c>
      <c r="E41" s="21" t="s">
        <v>20</v>
      </c>
      <c r="F41" s="21">
        <v>3</v>
      </c>
      <c r="G41" s="1"/>
      <c r="H41" s="2">
        <f t="shared" si="0"/>
        <v>0</v>
      </c>
    </row>
    <row r="42" spans="2:8" ht="260" x14ac:dyDescent="0.35">
      <c r="B42" s="18">
        <v>28</v>
      </c>
      <c r="C42" s="21" t="s">
        <v>78</v>
      </c>
      <c r="D42" s="27" t="s">
        <v>79</v>
      </c>
      <c r="E42" s="21" t="s">
        <v>80</v>
      </c>
      <c r="F42" s="21">
        <v>3</v>
      </c>
      <c r="G42" s="1"/>
      <c r="H42" s="2">
        <f t="shared" si="0"/>
        <v>0</v>
      </c>
    </row>
    <row r="43" spans="2:8" ht="221" x14ac:dyDescent="0.35">
      <c r="B43" s="18">
        <v>29</v>
      </c>
      <c r="C43" s="21" t="s">
        <v>81</v>
      </c>
      <c r="D43" s="22" t="s">
        <v>82</v>
      </c>
      <c r="E43" s="21" t="s">
        <v>83</v>
      </c>
      <c r="F43" s="21">
        <v>3</v>
      </c>
      <c r="G43" s="1"/>
      <c r="H43" s="2">
        <f t="shared" si="0"/>
        <v>0</v>
      </c>
    </row>
    <row r="44" spans="2:8" ht="52" x14ac:dyDescent="0.35">
      <c r="B44" s="18">
        <v>30</v>
      </c>
      <c r="C44" s="21" t="s">
        <v>84</v>
      </c>
      <c r="D44" s="22" t="s">
        <v>85</v>
      </c>
      <c r="E44" s="21" t="s">
        <v>32</v>
      </c>
      <c r="F44" s="21">
        <v>6</v>
      </c>
      <c r="G44" s="1"/>
      <c r="H44" s="2">
        <f t="shared" si="0"/>
        <v>0</v>
      </c>
    </row>
    <row r="45" spans="2:8" ht="234" x14ac:dyDescent="0.35">
      <c r="B45" s="18">
        <v>31</v>
      </c>
      <c r="C45" s="21" t="s">
        <v>86</v>
      </c>
      <c r="D45" s="22" t="s">
        <v>87</v>
      </c>
      <c r="E45" s="21" t="s">
        <v>20</v>
      </c>
      <c r="F45" s="21">
        <v>3</v>
      </c>
      <c r="G45" s="3"/>
      <c r="H45" s="2">
        <f t="shared" si="0"/>
        <v>0</v>
      </c>
    </row>
    <row r="46" spans="2:8" ht="195" x14ac:dyDescent="0.35">
      <c r="B46" s="18">
        <v>32</v>
      </c>
      <c r="C46" s="21" t="s">
        <v>88</v>
      </c>
      <c r="D46" s="22" t="s">
        <v>89</v>
      </c>
      <c r="E46" s="21" t="s">
        <v>90</v>
      </c>
      <c r="F46" s="21">
        <v>3</v>
      </c>
      <c r="G46" s="1"/>
      <c r="H46" s="2">
        <f t="shared" si="0"/>
        <v>0</v>
      </c>
    </row>
    <row r="47" spans="2:8" ht="195" x14ac:dyDescent="0.35">
      <c r="B47" s="18">
        <v>33</v>
      </c>
      <c r="C47" s="21" t="s">
        <v>91</v>
      </c>
      <c r="D47" s="22" t="s">
        <v>92</v>
      </c>
      <c r="E47" s="21" t="s">
        <v>93</v>
      </c>
      <c r="F47" s="21">
        <v>3</v>
      </c>
      <c r="G47" s="1"/>
      <c r="H47" s="2">
        <f t="shared" si="0"/>
        <v>0</v>
      </c>
    </row>
    <row r="48" spans="2:8" ht="143" x14ac:dyDescent="0.35">
      <c r="B48" s="18">
        <v>34</v>
      </c>
      <c r="C48" s="21" t="s">
        <v>94</v>
      </c>
      <c r="D48" s="22" t="s">
        <v>95</v>
      </c>
      <c r="E48" s="21" t="s">
        <v>96</v>
      </c>
      <c r="F48" s="21">
        <v>1</v>
      </c>
      <c r="G48" s="1"/>
      <c r="H48" s="2">
        <f t="shared" si="0"/>
        <v>0</v>
      </c>
    </row>
    <row r="49" spans="2:8" ht="91" x14ac:dyDescent="0.35">
      <c r="B49" s="18">
        <v>35</v>
      </c>
      <c r="C49" s="21" t="s">
        <v>97</v>
      </c>
      <c r="D49" s="22" t="s">
        <v>98</v>
      </c>
      <c r="E49" s="21" t="s">
        <v>99</v>
      </c>
      <c r="F49" s="21">
        <v>8</v>
      </c>
      <c r="G49" s="1"/>
      <c r="H49" s="2">
        <f t="shared" si="0"/>
        <v>0</v>
      </c>
    </row>
    <row r="50" spans="2:8" ht="52" x14ac:dyDescent="0.35">
      <c r="B50" s="18">
        <v>36</v>
      </c>
      <c r="C50" s="21" t="s">
        <v>100</v>
      </c>
      <c r="D50" s="23" t="s">
        <v>101</v>
      </c>
      <c r="E50" s="21" t="s">
        <v>102</v>
      </c>
      <c r="F50" s="21">
        <v>10</v>
      </c>
      <c r="G50" s="3"/>
      <c r="H50" s="2">
        <f t="shared" si="0"/>
        <v>0</v>
      </c>
    </row>
    <row r="51" spans="2:8" ht="52" x14ac:dyDescent="0.35">
      <c r="B51" s="18">
        <v>37</v>
      </c>
      <c r="C51" s="21" t="s">
        <v>103</v>
      </c>
      <c r="D51" s="27" t="s">
        <v>104</v>
      </c>
      <c r="E51" s="21" t="s">
        <v>102</v>
      </c>
      <c r="F51" s="21">
        <v>10</v>
      </c>
      <c r="G51" s="1"/>
      <c r="H51" s="2">
        <f t="shared" si="0"/>
        <v>0</v>
      </c>
    </row>
    <row r="52" spans="2:8" ht="65" x14ac:dyDescent="0.35">
      <c r="B52" s="18">
        <v>38</v>
      </c>
      <c r="C52" s="21" t="s">
        <v>105</v>
      </c>
      <c r="D52" s="22" t="s">
        <v>106</v>
      </c>
      <c r="E52" s="26" t="s">
        <v>107</v>
      </c>
      <c r="F52" s="21">
        <v>4</v>
      </c>
      <c r="G52" s="1"/>
      <c r="H52" s="2">
        <f>+IF(G52&lt;0,"RECHAZADO",F52*G52)</f>
        <v>0</v>
      </c>
    </row>
    <row r="53" spans="2:8" ht="78" x14ac:dyDescent="0.35">
      <c r="B53" s="18">
        <v>39</v>
      </c>
      <c r="C53" s="21" t="s">
        <v>108</v>
      </c>
      <c r="D53" s="22" t="s">
        <v>109</v>
      </c>
      <c r="E53" s="21" t="s">
        <v>110</v>
      </c>
      <c r="F53" s="21">
        <v>3</v>
      </c>
      <c r="G53" s="1"/>
      <c r="H53" s="2">
        <f t="shared" si="0"/>
        <v>0</v>
      </c>
    </row>
    <row r="54" spans="2:8" ht="78" x14ac:dyDescent="0.35">
      <c r="B54" s="18">
        <v>40</v>
      </c>
      <c r="C54" s="21" t="s">
        <v>111</v>
      </c>
      <c r="D54" s="22" t="s">
        <v>112</v>
      </c>
      <c r="E54" s="21" t="s">
        <v>32</v>
      </c>
      <c r="F54" s="21">
        <v>10</v>
      </c>
      <c r="G54" s="1"/>
      <c r="H54" s="2">
        <f t="shared" si="0"/>
        <v>0</v>
      </c>
    </row>
    <row r="55" spans="2:8" ht="74.150000000000006" customHeight="1" x14ac:dyDescent="0.35">
      <c r="B55" s="18">
        <v>41</v>
      </c>
      <c r="C55" s="21" t="s">
        <v>113</v>
      </c>
      <c r="D55" s="22" t="s">
        <v>114</v>
      </c>
      <c r="E55" s="21" t="s">
        <v>32</v>
      </c>
      <c r="F55" s="21">
        <v>20</v>
      </c>
      <c r="G55" s="1"/>
      <c r="H55" s="2">
        <f t="shared" si="0"/>
        <v>0</v>
      </c>
    </row>
    <row r="56" spans="2:8" ht="78" x14ac:dyDescent="0.35">
      <c r="B56" s="18">
        <v>42</v>
      </c>
      <c r="C56" s="21" t="s">
        <v>115</v>
      </c>
      <c r="D56" s="22" t="s">
        <v>116</v>
      </c>
      <c r="E56" s="21" t="s">
        <v>61</v>
      </c>
      <c r="F56" s="21">
        <v>4</v>
      </c>
      <c r="G56" s="1"/>
      <c r="H56" s="2">
        <f t="shared" si="0"/>
        <v>0</v>
      </c>
    </row>
    <row r="57" spans="2:8" ht="65" x14ac:dyDescent="0.35">
      <c r="B57" s="18">
        <v>43</v>
      </c>
      <c r="C57" s="21" t="s">
        <v>117</v>
      </c>
      <c r="D57" s="22" t="s">
        <v>118</v>
      </c>
      <c r="E57" s="21" t="s">
        <v>20</v>
      </c>
      <c r="F57" s="21">
        <v>2</v>
      </c>
      <c r="G57" s="1"/>
      <c r="H57" s="2">
        <f t="shared" si="0"/>
        <v>0</v>
      </c>
    </row>
    <row r="58" spans="2:8" ht="92.25" customHeight="1" x14ac:dyDescent="0.35">
      <c r="B58" s="18">
        <v>44</v>
      </c>
      <c r="C58" s="21" t="s">
        <v>119</v>
      </c>
      <c r="D58" s="22" t="s">
        <v>120</v>
      </c>
      <c r="E58" s="21" t="s">
        <v>121</v>
      </c>
      <c r="F58" s="21">
        <v>15</v>
      </c>
      <c r="G58" s="1"/>
      <c r="H58" s="2">
        <f t="shared" si="0"/>
        <v>0</v>
      </c>
    </row>
    <row r="59" spans="2:8" ht="204.75" customHeight="1" x14ac:dyDescent="0.35">
      <c r="B59" s="18">
        <v>45</v>
      </c>
      <c r="C59" s="21" t="s">
        <v>122</v>
      </c>
      <c r="D59" s="22" t="s">
        <v>123</v>
      </c>
      <c r="E59" s="21" t="s">
        <v>124</v>
      </c>
      <c r="F59" s="21">
        <v>15</v>
      </c>
      <c r="G59" s="1"/>
      <c r="H59" s="2">
        <f t="shared" si="0"/>
        <v>0</v>
      </c>
    </row>
    <row r="60" spans="2:8" ht="204.75" customHeight="1" x14ac:dyDescent="0.35">
      <c r="B60" s="18">
        <v>46</v>
      </c>
      <c r="C60" s="21" t="s">
        <v>216</v>
      </c>
      <c r="D60" s="22" t="s">
        <v>215</v>
      </c>
      <c r="E60" s="21" t="s">
        <v>124</v>
      </c>
      <c r="F60" s="21">
        <v>10</v>
      </c>
      <c r="G60" s="1"/>
      <c r="H60" s="2">
        <f t="shared" si="0"/>
        <v>0</v>
      </c>
    </row>
    <row r="61" spans="2:8" ht="45" customHeight="1" x14ac:dyDescent="0.35">
      <c r="B61" s="18">
        <v>47</v>
      </c>
      <c r="C61" s="21" t="s">
        <v>125</v>
      </c>
      <c r="D61" s="22" t="s">
        <v>126</v>
      </c>
      <c r="E61" s="21" t="s">
        <v>127</v>
      </c>
      <c r="F61" s="21">
        <v>2</v>
      </c>
      <c r="G61" s="1"/>
      <c r="H61" s="2">
        <f t="shared" si="0"/>
        <v>0</v>
      </c>
    </row>
    <row r="62" spans="2:8" ht="54.75" customHeight="1" x14ac:dyDescent="0.35">
      <c r="B62" s="18">
        <v>48</v>
      </c>
      <c r="C62" s="21" t="s">
        <v>128</v>
      </c>
      <c r="D62" s="22" t="s">
        <v>129</v>
      </c>
      <c r="E62" s="21" t="s">
        <v>130</v>
      </c>
      <c r="F62" s="21">
        <v>10</v>
      </c>
      <c r="G62" s="1"/>
      <c r="H62" s="2">
        <f t="shared" si="0"/>
        <v>0</v>
      </c>
    </row>
    <row r="63" spans="2:8" ht="65" x14ac:dyDescent="0.35">
      <c r="B63" s="18">
        <v>49</v>
      </c>
      <c r="C63" s="21" t="s">
        <v>131</v>
      </c>
      <c r="D63" s="22" t="s">
        <v>132</v>
      </c>
      <c r="E63" s="21" t="s">
        <v>133</v>
      </c>
      <c r="F63" s="21">
        <v>15</v>
      </c>
      <c r="G63" s="1"/>
      <c r="H63" s="2">
        <f t="shared" si="0"/>
        <v>0</v>
      </c>
    </row>
    <row r="64" spans="2:8" ht="91" x14ac:dyDescent="0.35">
      <c r="B64" s="18">
        <v>50</v>
      </c>
      <c r="C64" s="21" t="s">
        <v>134</v>
      </c>
      <c r="D64" s="27" t="s">
        <v>135</v>
      </c>
      <c r="E64" s="21" t="s">
        <v>136</v>
      </c>
      <c r="F64" s="21">
        <v>4</v>
      </c>
      <c r="G64" s="1"/>
      <c r="H64" s="2">
        <f t="shared" si="0"/>
        <v>0</v>
      </c>
    </row>
    <row r="65" spans="2:8" ht="39" x14ac:dyDescent="0.35">
      <c r="B65" s="18">
        <v>51</v>
      </c>
      <c r="C65" s="21" t="s">
        <v>137</v>
      </c>
      <c r="D65" s="22" t="s">
        <v>138</v>
      </c>
      <c r="E65" s="21" t="s">
        <v>139</v>
      </c>
      <c r="F65" s="21">
        <v>35</v>
      </c>
      <c r="G65" s="1"/>
      <c r="H65" s="2">
        <f t="shared" si="0"/>
        <v>0</v>
      </c>
    </row>
    <row r="66" spans="2:8" ht="26" x14ac:dyDescent="0.35">
      <c r="B66" s="18">
        <v>52</v>
      </c>
      <c r="C66" s="21" t="s">
        <v>140</v>
      </c>
      <c r="D66" s="22" t="s">
        <v>141</v>
      </c>
      <c r="E66" s="21" t="s">
        <v>142</v>
      </c>
      <c r="F66" s="21">
        <v>5</v>
      </c>
      <c r="G66" s="1"/>
      <c r="H66" s="2">
        <f t="shared" si="0"/>
        <v>0</v>
      </c>
    </row>
    <row r="67" spans="2:8" ht="26" x14ac:dyDescent="0.35">
      <c r="B67" s="18">
        <v>53</v>
      </c>
      <c r="C67" s="28" t="s">
        <v>143</v>
      </c>
      <c r="D67" s="29" t="s">
        <v>144</v>
      </c>
      <c r="E67" s="28" t="s">
        <v>145</v>
      </c>
      <c r="F67" s="28">
        <v>10</v>
      </c>
      <c r="G67" s="4"/>
      <c r="H67" s="2">
        <f t="shared" si="0"/>
        <v>0</v>
      </c>
    </row>
    <row r="68" spans="2:8" ht="26" x14ac:dyDescent="0.35">
      <c r="B68" s="18">
        <v>54</v>
      </c>
      <c r="C68" s="28" t="s">
        <v>146</v>
      </c>
      <c r="D68" s="29" t="s">
        <v>147</v>
      </c>
      <c r="E68" s="28" t="s">
        <v>148</v>
      </c>
      <c r="F68" s="28">
        <v>10</v>
      </c>
      <c r="G68" s="4"/>
      <c r="H68" s="2">
        <f t="shared" si="0"/>
        <v>0</v>
      </c>
    </row>
    <row r="69" spans="2:8" ht="65" x14ac:dyDescent="0.35">
      <c r="B69" s="18">
        <v>55</v>
      </c>
      <c r="C69" s="21" t="s">
        <v>149</v>
      </c>
      <c r="D69" s="22" t="s">
        <v>150</v>
      </c>
      <c r="E69" s="21" t="s">
        <v>151</v>
      </c>
      <c r="F69" s="21">
        <v>6</v>
      </c>
      <c r="G69" s="3"/>
      <c r="H69" s="2">
        <f t="shared" si="0"/>
        <v>0</v>
      </c>
    </row>
    <row r="70" spans="2:8" ht="156" x14ac:dyDescent="0.35">
      <c r="B70" s="18">
        <v>56</v>
      </c>
      <c r="C70" s="21" t="s">
        <v>152</v>
      </c>
      <c r="D70" s="22" t="s">
        <v>153</v>
      </c>
      <c r="E70" s="21" t="s">
        <v>154</v>
      </c>
      <c r="F70" s="21">
        <v>5</v>
      </c>
      <c r="G70" s="3"/>
      <c r="H70" s="2">
        <f t="shared" si="0"/>
        <v>0</v>
      </c>
    </row>
    <row r="71" spans="2:8" ht="101.5" customHeight="1" x14ac:dyDescent="0.35">
      <c r="B71" s="18">
        <v>57</v>
      </c>
      <c r="C71" s="21" t="s">
        <v>212</v>
      </c>
      <c r="D71" s="22" t="s">
        <v>213</v>
      </c>
      <c r="E71" s="21" t="s">
        <v>214</v>
      </c>
      <c r="F71" s="21">
        <v>2</v>
      </c>
      <c r="G71" s="3"/>
      <c r="H71" s="2">
        <f t="shared" si="0"/>
        <v>0</v>
      </c>
    </row>
    <row r="72" spans="2:8" ht="153" customHeight="1" x14ac:dyDescent="0.35">
      <c r="B72" s="18">
        <v>58</v>
      </c>
      <c r="C72" s="21" t="s">
        <v>155</v>
      </c>
      <c r="D72" s="22" t="s">
        <v>156</v>
      </c>
      <c r="E72" s="21" t="s">
        <v>157</v>
      </c>
      <c r="F72" s="21">
        <v>20</v>
      </c>
      <c r="G72" s="3"/>
      <c r="H72" s="2">
        <f t="shared" si="0"/>
        <v>0</v>
      </c>
    </row>
    <row r="73" spans="2:8" ht="153" customHeight="1" x14ac:dyDescent="0.35">
      <c r="B73" s="18">
        <v>59</v>
      </c>
      <c r="C73" s="21" t="s">
        <v>158</v>
      </c>
      <c r="D73" s="22" t="s">
        <v>159</v>
      </c>
      <c r="E73" s="21" t="s">
        <v>160</v>
      </c>
      <c r="F73" s="21">
        <v>2</v>
      </c>
      <c r="G73" s="3"/>
      <c r="H73" s="2">
        <f>+IF(G73&lt;0,"RECHAZADO",F73*G73)</f>
        <v>0</v>
      </c>
    </row>
    <row r="74" spans="2:8" ht="52" x14ac:dyDescent="0.35">
      <c r="B74" s="18">
        <v>60</v>
      </c>
      <c r="C74" s="21" t="s">
        <v>161</v>
      </c>
      <c r="D74" s="22" t="s">
        <v>162</v>
      </c>
      <c r="E74" s="21" t="s">
        <v>139</v>
      </c>
      <c r="F74" s="21">
        <v>15</v>
      </c>
      <c r="G74" s="3"/>
      <c r="H74" s="2">
        <f t="shared" si="0"/>
        <v>0</v>
      </c>
    </row>
    <row r="75" spans="2:8" ht="104" x14ac:dyDescent="0.35">
      <c r="B75" s="18">
        <v>61</v>
      </c>
      <c r="C75" s="21" t="s">
        <v>163</v>
      </c>
      <c r="D75" s="22" t="s">
        <v>164</v>
      </c>
      <c r="E75" s="26" t="s">
        <v>165</v>
      </c>
      <c r="F75" s="21">
        <v>1</v>
      </c>
      <c r="G75" s="3"/>
      <c r="H75" s="2">
        <f>+IF(G75&lt;0,"RECHAZADO",F75*G75)</f>
        <v>0</v>
      </c>
    </row>
    <row r="76" spans="2:8" ht="39" x14ac:dyDescent="0.35">
      <c r="B76" s="18">
        <v>62</v>
      </c>
      <c r="C76" s="18" t="s">
        <v>166</v>
      </c>
      <c r="D76" s="19" t="s">
        <v>167</v>
      </c>
      <c r="E76" s="18" t="s">
        <v>168</v>
      </c>
      <c r="F76" s="18">
        <v>10</v>
      </c>
      <c r="G76" s="5"/>
      <c r="H76" s="2">
        <f t="shared" si="0"/>
        <v>0</v>
      </c>
    </row>
    <row r="77" spans="2:8" ht="79" customHeight="1" x14ac:dyDescent="0.35">
      <c r="B77" s="18">
        <v>63</v>
      </c>
      <c r="C77" s="18" t="s">
        <v>169</v>
      </c>
      <c r="D77" s="19" t="s">
        <v>170</v>
      </c>
      <c r="E77" s="18" t="s">
        <v>168</v>
      </c>
      <c r="F77" s="18">
        <v>10</v>
      </c>
      <c r="G77" s="5"/>
      <c r="H77" s="2">
        <f t="shared" si="0"/>
        <v>0</v>
      </c>
    </row>
    <row r="78" spans="2:8" ht="18" x14ac:dyDescent="0.35">
      <c r="B78" s="71" t="s">
        <v>171</v>
      </c>
      <c r="C78" s="71"/>
      <c r="D78" s="71"/>
      <c r="E78" s="71"/>
      <c r="F78" s="71"/>
      <c r="G78" s="71"/>
      <c r="H78" s="6">
        <f>ROUND(SUM(H16:H77),0)</f>
        <v>0</v>
      </c>
    </row>
    <row r="79" spans="2:8" x14ac:dyDescent="0.35">
      <c r="B79" s="72" t="s">
        <v>172</v>
      </c>
      <c r="C79" s="72"/>
      <c r="D79" s="72"/>
      <c r="E79" s="72"/>
      <c r="F79" s="72"/>
      <c r="G79" s="72"/>
      <c r="H79" s="72"/>
    </row>
    <row r="80" spans="2:8" x14ac:dyDescent="0.35">
      <c r="B80" s="71" t="s">
        <v>13</v>
      </c>
      <c r="C80" s="71" t="s">
        <v>2</v>
      </c>
      <c r="D80" s="73" t="s">
        <v>4</v>
      </c>
      <c r="E80" s="71" t="s">
        <v>5</v>
      </c>
      <c r="F80" s="74" t="s">
        <v>173</v>
      </c>
      <c r="G80" s="71" t="s">
        <v>7</v>
      </c>
      <c r="H80" s="20" t="s">
        <v>8</v>
      </c>
    </row>
    <row r="81" spans="2:8" ht="49" customHeight="1" x14ac:dyDescent="0.35">
      <c r="B81" s="71"/>
      <c r="C81" s="71"/>
      <c r="D81" s="73"/>
      <c r="E81" s="71"/>
      <c r="F81" s="74"/>
      <c r="G81" s="71"/>
      <c r="H81" s="20" t="s">
        <v>174</v>
      </c>
    </row>
    <row r="82" spans="2:8" x14ac:dyDescent="0.35">
      <c r="B82" s="70">
        <v>64</v>
      </c>
      <c r="C82" s="70" t="s">
        <v>175</v>
      </c>
      <c r="D82" s="76" t="s">
        <v>176</v>
      </c>
      <c r="E82" s="70" t="s">
        <v>177</v>
      </c>
      <c r="F82" s="70">
        <v>3</v>
      </c>
      <c r="G82" s="77"/>
      <c r="H82" s="75">
        <f>+IF(G82&lt;0,"RECHAZADO",F82*G82*12)</f>
        <v>0</v>
      </c>
    </row>
    <row r="83" spans="2:8" x14ac:dyDescent="0.35">
      <c r="B83" s="70"/>
      <c r="C83" s="70"/>
      <c r="D83" s="76"/>
      <c r="E83" s="70"/>
      <c r="F83" s="70"/>
      <c r="G83" s="77"/>
      <c r="H83" s="75"/>
    </row>
    <row r="84" spans="2:8" x14ac:dyDescent="0.35">
      <c r="B84" s="70"/>
      <c r="C84" s="70"/>
      <c r="D84" s="76"/>
      <c r="E84" s="70"/>
      <c r="F84" s="70"/>
      <c r="G84" s="77"/>
      <c r="H84" s="75"/>
    </row>
    <row r="85" spans="2:8" x14ac:dyDescent="0.35">
      <c r="B85" s="70"/>
      <c r="C85" s="70"/>
      <c r="D85" s="76"/>
      <c r="E85" s="70"/>
      <c r="F85" s="70"/>
      <c r="G85" s="77"/>
      <c r="H85" s="75"/>
    </row>
    <row r="86" spans="2:8" x14ac:dyDescent="0.35">
      <c r="B86" s="70"/>
      <c r="C86" s="70"/>
      <c r="D86" s="76"/>
      <c r="E86" s="70"/>
      <c r="F86" s="70"/>
      <c r="G86" s="77"/>
      <c r="H86" s="75"/>
    </row>
    <row r="87" spans="2:8" x14ac:dyDescent="0.35">
      <c r="B87" s="70"/>
      <c r="C87" s="70"/>
      <c r="D87" s="76"/>
      <c r="E87" s="70"/>
      <c r="F87" s="70"/>
      <c r="G87" s="77"/>
      <c r="H87" s="75"/>
    </row>
    <row r="88" spans="2:8" ht="210" customHeight="1" x14ac:dyDescent="0.35">
      <c r="B88" s="70"/>
      <c r="C88" s="70"/>
      <c r="D88" s="76"/>
      <c r="E88" s="70"/>
      <c r="F88" s="70"/>
      <c r="G88" s="77"/>
      <c r="H88" s="75"/>
    </row>
    <row r="89" spans="2:8" ht="99.65" customHeight="1" x14ac:dyDescent="0.35">
      <c r="B89" s="18">
        <v>65</v>
      </c>
      <c r="C89" s="31" t="s">
        <v>178</v>
      </c>
      <c r="D89" s="30" t="s">
        <v>179</v>
      </c>
      <c r="E89" s="18" t="s">
        <v>177</v>
      </c>
      <c r="F89" s="8">
        <v>3</v>
      </c>
      <c r="G89" s="14"/>
      <c r="H89" s="32">
        <f>+IF(G89&lt;0,"RECHAZADO",F89*G89*12)</f>
        <v>0</v>
      </c>
    </row>
    <row r="90" spans="2:8" ht="79.5" customHeight="1" x14ac:dyDescent="0.35">
      <c r="B90" s="17">
        <v>66</v>
      </c>
      <c r="C90" s="17" t="s">
        <v>180</v>
      </c>
      <c r="D90" s="33" t="s">
        <v>181</v>
      </c>
      <c r="E90" s="17" t="s">
        <v>182</v>
      </c>
      <c r="F90" s="17">
        <v>3</v>
      </c>
      <c r="G90" s="13"/>
      <c r="H90" s="32">
        <f>+IF(G90&lt;0,"RECHAZADO",F90*G90*12)</f>
        <v>0</v>
      </c>
    </row>
    <row r="91" spans="2:8" x14ac:dyDescent="0.35">
      <c r="B91" s="70">
        <v>67</v>
      </c>
      <c r="C91" s="70" t="s">
        <v>183</v>
      </c>
      <c r="D91" s="76" t="s">
        <v>184</v>
      </c>
      <c r="E91" s="70" t="s">
        <v>177</v>
      </c>
      <c r="F91" s="70">
        <v>3</v>
      </c>
      <c r="G91" s="77"/>
      <c r="H91" s="83">
        <f t="shared" ref="H91" si="1">+IF(G91&lt;0,"RECHAZADO",F91*G91*12)</f>
        <v>0</v>
      </c>
    </row>
    <row r="92" spans="2:8" x14ac:dyDescent="0.35">
      <c r="B92" s="70"/>
      <c r="C92" s="70"/>
      <c r="D92" s="76"/>
      <c r="E92" s="70"/>
      <c r="F92" s="70"/>
      <c r="G92" s="77"/>
      <c r="H92" s="84"/>
    </row>
    <row r="93" spans="2:8" x14ac:dyDescent="0.35">
      <c r="B93" s="70"/>
      <c r="C93" s="70"/>
      <c r="D93" s="76"/>
      <c r="E93" s="70"/>
      <c r="F93" s="70"/>
      <c r="G93" s="77"/>
      <c r="H93" s="84"/>
    </row>
    <row r="94" spans="2:8" x14ac:dyDescent="0.35">
      <c r="B94" s="70"/>
      <c r="C94" s="70"/>
      <c r="D94" s="76"/>
      <c r="E94" s="70"/>
      <c r="F94" s="70"/>
      <c r="G94" s="77"/>
      <c r="H94" s="84"/>
    </row>
    <row r="95" spans="2:8" x14ac:dyDescent="0.35">
      <c r="B95" s="70"/>
      <c r="C95" s="70"/>
      <c r="D95" s="76"/>
      <c r="E95" s="70"/>
      <c r="F95" s="70"/>
      <c r="G95" s="77"/>
      <c r="H95" s="84"/>
    </row>
    <row r="96" spans="2:8" x14ac:dyDescent="0.35">
      <c r="B96" s="70"/>
      <c r="C96" s="70"/>
      <c r="D96" s="76"/>
      <c r="E96" s="70"/>
      <c r="F96" s="70"/>
      <c r="G96" s="77"/>
      <c r="H96" s="84"/>
    </row>
    <row r="97" spans="2:8" x14ac:dyDescent="0.35">
      <c r="B97" s="70"/>
      <c r="C97" s="70"/>
      <c r="D97" s="76"/>
      <c r="E97" s="70"/>
      <c r="F97" s="70"/>
      <c r="G97" s="77"/>
      <c r="H97" s="84"/>
    </row>
    <row r="98" spans="2:8" x14ac:dyDescent="0.35">
      <c r="B98" s="70"/>
      <c r="C98" s="70"/>
      <c r="D98" s="76"/>
      <c r="E98" s="70"/>
      <c r="F98" s="70"/>
      <c r="G98" s="77"/>
      <c r="H98" s="84"/>
    </row>
    <row r="99" spans="2:8" x14ac:dyDescent="0.35">
      <c r="B99" s="70"/>
      <c r="C99" s="70"/>
      <c r="D99" s="76"/>
      <c r="E99" s="70"/>
      <c r="F99" s="70"/>
      <c r="G99" s="77"/>
      <c r="H99" s="85"/>
    </row>
    <row r="100" spans="2:8" ht="78" x14ac:dyDescent="0.35">
      <c r="B100" s="18">
        <v>68</v>
      </c>
      <c r="C100" s="18" t="s">
        <v>185</v>
      </c>
      <c r="D100" s="34" t="s">
        <v>186</v>
      </c>
      <c r="E100" s="35" t="s">
        <v>177</v>
      </c>
      <c r="F100" s="35" t="s">
        <v>187</v>
      </c>
      <c r="G100" s="7"/>
      <c r="H100" s="32">
        <f>+IF(G100&lt;0,"RECHAZADO",F100*G100*12)</f>
        <v>0</v>
      </c>
    </row>
    <row r="101" spans="2:8" x14ac:dyDescent="0.35">
      <c r="B101" s="70">
        <v>69</v>
      </c>
      <c r="C101" s="70" t="s">
        <v>188</v>
      </c>
      <c r="D101" s="76" t="s">
        <v>189</v>
      </c>
      <c r="E101" s="70" t="s">
        <v>177</v>
      </c>
      <c r="F101" s="70">
        <v>2</v>
      </c>
      <c r="G101" s="77"/>
      <c r="H101" s="83">
        <f t="shared" ref="H101:H105" si="2">+IF(G101&lt;0,"RECHAZADO",F101*G101*12)</f>
        <v>0</v>
      </c>
    </row>
    <row r="102" spans="2:8" x14ac:dyDescent="0.35">
      <c r="B102" s="70"/>
      <c r="C102" s="70"/>
      <c r="D102" s="76"/>
      <c r="E102" s="70"/>
      <c r="F102" s="70"/>
      <c r="G102" s="77"/>
      <c r="H102" s="84"/>
    </row>
    <row r="103" spans="2:8" x14ac:dyDescent="0.35">
      <c r="B103" s="70"/>
      <c r="C103" s="70"/>
      <c r="D103" s="76"/>
      <c r="E103" s="70"/>
      <c r="F103" s="70"/>
      <c r="G103" s="77"/>
      <c r="H103" s="84"/>
    </row>
    <row r="104" spans="2:8" x14ac:dyDescent="0.35">
      <c r="B104" s="70"/>
      <c r="C104" s="70"/>
      <c r="D104" s="76"/>
      <c r="E104" s="70"/>
      <c r="F104" s="70"/>
      <c r="G104" s="77"/>
      <c r="H104" s="85"/>
    </row>
    <row r="105" spans="2:8" ht="130" x14ac:dyDescent="0.35">
      <c r="B105" s="18">
        <v>70</v>
      </c>
      <c r="C105" s="18" t="s">
        <v>190</v>
      </c>
      <c r="D105" s="19" t="s">
        <v>191</v>
      </c>
      <c r="E105" s="18" t="s">
        <v>177</v>
      </c>
      <c r="F105" s="18">
        <v>1</v>
      </c>
      <c r="G105" s="7"/>
      <c r="H105" s="32">
        <f t="shared" si="2"/>
        <v>0</v>
      </c>
    </row>
    <row r="106" spans="2:8" ht="18" x14ac:dyDescent="0.35">
      <c r="B106" s="71" t="s">
        <v>192</v>
      </c>
      <c r="C106" s="71"/>
      <c r="D106" s="71"/>
      <c r="E106" s="71"/>
      <c r="F106" s="71"/>
      <c r="G106" s="71"/>
      <c r="H106" s="6">
        <f>+ROUND(SUM(H82:H105),0)</f>
        <v>0</v>
      </c>
    </row>
    <row r="107" spans="2:8" x14ac:dyDescent="0.35">
      <c r="B107" s="86" t="s">
        <v>193</v>
      </c>
      <c r="C107" s="86"/>
      <c r="D107" s="86"/>
      <c r="E107" s="86"/>
      <c r="F107" s="86"/>
      <c r="G107" s="86"/>
      <c r="H107" s="86"/>
    </row>
    <row r="108" spans="2:8" ht="39" x14ac:dyDescent="0.35">
      <c r="B108" s="20" t="s">
        <v>13</v>
      </c>
      <c r="C108" s="20" t="s">
        <v>2</v>
      </c>
      <c r="D108" s="20" t="s">
        <v>4</v>
      </c>
      <c r="E108" s="20" t="s">
        <v>5</v>
      </c>
      <c r="F108" s="20" t="s">
        <v>194</v>
      </c>
      <c r="G108" s="20" t="s">
        <v>7</v>
      </c>
      <c r="H108" s="20" t="s">
        <v>195</v>
      </c>
    </row>
    <row r="109" spans="2:8" ht="104" x14ac:dyDescent="0.35">
      <c r="B109" s="36">
        <v>71</v>
      </c>
      <c r="C109" s="36">
        <v>1</v>
      </c>
      <c r="D109" s="36" t="s">
        <v>196</v>
      </c>
      <c r="E109" s="20" t="s">
        <v>197</v>
      </c>
      <c r="F109" s="36">
        <v>503.58</v>
      </c>
      <c r="G109" s="43"/>
      <c r="H109" s="9">
        <f>+G109*C109</f>
        <v>0</v>
      </c>
    </row>
    <row r="110" spans="2:8" x14ac:dyDescent="0.35">
      <c r="B110" s="20"/>
      <c r="C110" s="20"/>
      <c r="D110" s="87" t="s">
        <v>198</v>
      </c>
      <c r="E110" s="88"/>
      <c r="F110" s="88"/>
      <c r="G110" s="89"/>
      <c r="H110" s="9">
        <f>+ROUND(H109,0)</f>
        <v>0</v>
      </c>
    </row>
    <row r="111" spans="2:8" x14ac:dyDescent="0.35">
      <c r="B111" s="37"/>
      <c r="C111" s="37"/>
      <c r="D111" s="38"/>
      <c r="E111" s="38"/>
      <c r="F111" s="38"/>
      <c r="G111" s="38"/>
      <c r="H111" s="10"/>
    </row>
    <row r="112" spans="2:8" ht="39" customHeight="1" thickBot="1" x14ac:dyDescent="0.4">
      <c r="B112" s="90" t="s">
        <v>199</v>
      </c>
      <c r="C112" s="91"/>
      <c r="D112" s="91"/>
      <c r="E112" s="91"/>
      <c r="F112" s="91"/>
      <c r="G112" s="92"/>
      <c r="H112" s="11">
        <f>+ROUND(+H10+H78+H106+H110,0)</f>
        <v>0</v>
      </c>
    </row>
    <row r="113" spans="2:9" ht="18" x14ac:dyDescent="0.35">
      <c r="B113" s="93" t="s">
        <v>200</v>
      </c>
      <c r="C113" s="94"/>
      <c r="D113" s="94"/>
      <c r="E113" s="94"/>
      <c r="F113" s="94"/>
      <c r="G113" s="95"/>
      <c r="H113" s="44"/>
    </row>
    <row r="114" spans="2:9" ht="18.5" thickBot="1" x14ac:dyDescent="0.4">
      <c r="B114" s="80" t="s">
        <v>201</v>
      </c>
      <c r="C114" s="81"/>
      <c r="D114" s="81"/>
      <c r="E114" s="81"/>
      <c r="F114" s="81"/>
      <c r="G114" s="82"/>
      <c r="H114" s="39">
        <f>+H112*H113</f>
        <v>0</v>
      </c>
      <c r="I114" s="39"/>
    </row>
    <row r="115" spans="2:9" ht="18.5" thickBot="1" x14ac:dyDescent="0.4">
      <c r="B115" s="102" t="s">
        <v>202</v>
      </c>
      <c r="C115" s="103"/>
      <c r="D115" s="103"/>
      <c r="E115" s="103"/>
      <c r="F115" s="103"/>
      <c r="G115" s="104"/>
      <c r="H115" s="39">
        <f>+IF(H113&lt;=0.1,(H112*0.1*0.19),"RECHAZADA")</f>
        <v>0</v>
      </c>
    </row>
    <row r="116" spans="2:9" ht="18.5" thickBot="1" x14ac:dyDescent="0.4">
      <c r="B116" s="105" t="s">
        <v>203</v>
      </c>
      <c r="C116" s="106"/>
      <c r="D116" s="106"/>
      <c r="E116" s="106"/>
      <c r="F116" s="106"/>
      <c r="G116" s="107"/>
      <c r="H116" s="12">
        <f>+ROUND(H112+H114+H115,0)</f>
        <v>0</v>
      </c>
    </row>
    <row r="117" spans="2:9" ht="2.15" customHeight="1" thickBot="1" x14ac:dyDescent="0.4">
      <c r="B117" s="108"/>
      <c r="C117" s="108"/>
      <c r="D117" s="108"/>
      <c r="E117" s="108"/>
      <c r="F117" s="108"/>
      <c r="G117" s="108"/>
      <c r="H117" s="108"/>
    </row>
    <row r="118" spans="2:9" ht="15" hidden="1" thickBot="1" x14ac:dyDescent="0.4">
      <c r="B118" s="40"/>
      <c r="C118" s="40"/>
      <c r="D118" s="41"/>
      <c r="E118" s="40"/>
      <c r="F118" s="41"/>
      <c r="G118" s="41"/>
      <c r="H118" s="41"/>
    </row>
    <row r="119" spans="2:9" ht="393" customHeight="1" thickBot="1" x14ac:dyDescent="0.4">
      <c r="B119" s="109" t="s">
        <v>219</v>
      </c>
      <c r="C119" s="110"/>
      <c r="D119" s="110"/>
      <c r="E119" s="110"/>
      <c r="F119" s="110"/>
      <c r="G119" s="110"/>
      <c r="H119" s="111"/>
    </row>
    <row r="120" spans="2:9" x14ac:dyDescent="0.35">
      <c r="B120" s="112"/>
      <c r="C120" s="113"/>
      <c r="D120" s="113"/>
      <c r="E120" s="113"/>
      <c r="F120" s="113"/>
      <c r="G120" s="113"/>
      <c r="H120" s="114"/>
    </row>
    <row r="121" spans="2:9" ht="23.25" customHeight="1" x14ac:dyDescent="0.35">
      <c r="B121" s="96" t="s">
        <v>204</v>
      </c>
      <c r="C121" s="97"/>
      <c r="D121" s="78"/>
      <c r="E121" s="78"/>
      <c r="F121" s="78"/>
      <c r="G121" s="78"/>
      <c r="H121" s="79"/>
    </row>
    <row r="122" spans="2:9" ht="30.75" customHeight="1" x14ac:dyDescent="0.35">
      <c r="B122" s="96" t="s">
        <v>205</v>
      </c>
      <c r="C122" s="97"/>
      <c r="D122" s="78"/>
      <c r="E122" s="78"/>
      <c r="F122" s="78"/>
      <c r="G122" s="78"/>
      <c r="H122" s="79"/>
    </row>
    <row r="123" spans="2:9" ht="25.5" customHeight="1" thickBot="1" x14ac:dyDescent="0.4">
      <c r="B123" s="100" t="s">
        <v>206</v>
      </c>
      <c r="C123" s="101"/>
      <c r="D123" s="98"/>
      <c r="E123" s="98"/>
      <c r="F123" s="98"/>
      <c r="G123" s="98"/>
      <c r="H123" s="99"/>
    </row>
    <row r="124" spans="2:9" ht="63.75" customHeight="1" thickBot="1" x14ac:dyDescent="0.4">
      <c r="B124" s="100" t="s">
        <v>207</v>
      </c>
      <c r="C124" s="101"/>
      <c r="D124" s="98"/>
      <c r="E124" s="98"/>
      <c r="F124" s="98"/>
      <c r="G124" s="98"/>
      <c r="H124" s="99"/>
    </row>
    <row r="125" spans="2:9" x14ac:dyDescent="0.35">
      <c r="B125" s="42"/>
    </row>
  </sheetData>
  <sheetProtection algorithmName="SHA-512" hashValue="4H7wxwyO8hu9E5ZmyqCgQq0rYx3r0LsFz5s3CN58BS30iwMaoM77/WvX0ZBYydR6R2Bo0RoRyJkJj17qdv+Q9w==" saltValue="tDXXyTSaUtUJZuYdXTyiBQ==" spinCount="100000" sheet="1" objects="1" scenarios="1"/>
  <mergeCells count="67">
    <mergeCell ref="B112:G112"/>
    <mergeCell ref="B113:G113"/>
    <mergeCell ref="B122:C122"/>
    <mergeCell ref="D124:H124"/>
    <mergeCell ref="B124:C124"/>
    <mergeCell ref="B123:C123"/>
    <mergeCell ref="D123:H123"/>
    <mergeCell ref="B115:G115"/>
    <mergeCell ref="B116:G116"/>
    <mergeCell ref="B117:H117"/>
    <mergeCell ref="B119:H119"/>
    <mergeCell ref="B120:H120"/>
    <mergeCell ref="B121:C121"/>
    <mergeCell ref="D121:H121"/>
    <mergeCell ref="C91:C99"/>
    <mergeCell ref="D91:D99"/>
    <mergeCell ref="E91:E99"/>
    <mergeCell ref="B107:H107"/>
    <mergeCell ref="D110:G110"/>
    <mergeCell ref="E82:E88"/>
    <mergeCell ref="F82:F88"/>
    <mergeCell ref="G82:G88"/>
    <mergeCell ref="D122:H122"/>
    <mergeCell ref="B114:G114"/>
    <mergeCell ref="G91:G99"/>
    <mergeCell ref="B101:B104"/>
    <mergeCell ref="C101:C104"/>
    <mergeCell ref="D101:D104"/>
    <mergeCell ref="E101:E104"/>
    <mergeCell ref="F101:F104"/>
    <mergeCell ref="B106:G106"/>
    <mergeCell ref="H91:H99"/>
    <mergeCell ref="G101:G104"/>
    <mergeCell ref="H101:H104"/>
    <mergeCell ref="B91:B99"/>
    <mergeCell ref="G7:G8"/>
    <mergeCell ref="B10:G10"/>
    <mergeCell ref="H7:H8"/>
    <mergeCell ref="F91:F99"/>
    <mergeCell ref="B78:G78"/>
    <mergeCell ref="B79:H79"/>
    <mergeCell ref="B80:B81"/>
    <mergeCell ref="C80:C81"/>
    <mergeCell ref="D80:D81"/>
    <mergeCell ref="E80:E81"/>
    <mergeCell ref="F80:F81"/>
    <mergeCell ref="G80:G81"/>
    <mergeCell ref="H82:H88"/>
    <mergeCell ref="B82:B88"/>
    <mergeCell ref="C82:C88"/>
    <mergeCell ref="D82:D88"/>
    <mergeCell ref="B2:H2"/>
    <mergeCell ref="B3:H4"/>
    <mergeCell ref="B12:H12"/>
    <mergeCell ref="B6:H6"/>
    <mergeCell ref="G14:G15"/>
    <mergeCell ref="B14:B15"/>
    <mergeCell ref="C14:C15"/>
    <mergeCell ref="D14:D15"/>
    <mergeCell ref="E14:E15"/>
    <mergeCell ref="F14:F15"/>
    <mergeCell ref="B13:H13"/>
    <mergeCell ref="B7:B8"/>
    <mergeCell ref="C7:C8"/>
    <mergeCell ref="D7:D8"/>
    <mergeCell ref="E7:E8"/>
    <mergeCell ref="F7:F8"/>
  </mergeCells>
  <printOptions horizontalCentered="1"/>
  <pageMargins left="7.874015748031496E-2" right="7.874015748031496E-2" top="0.19685039370078741" bottom="0.19685039370078741" header="0" footer="0"/>
  <pageSetup paperSize="9" scale="68" orientation="portrait" r:id="rId1"/>
  <rowBreaks count="2" manualBreakCount="2">
    <brk id="72" max="7" man="1"/>
    <brk id="99"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63BB9E0E6685F4CA32D966AA93F1A13" ma:contentTypeVersion="19" ma:contentTypeDescription="Crear nuevo documento." ma:contentTypeScope="" ma:versionID="6844841457a9018c4cea84759295f9b6">
  <xsd:schema xmlns:xsd="http://www.w3.org/2001/XMLSchema" xmlns:xs="http://www.w3.org/2001/XMLSchema" xmlns:p="http://schemas.microsoft.com/office/2006/metadata/properties" xmlns:ns2="b67468ee-0e8f-4802-a248-1c886d58bf40" xmlns:ns3="0e0194db-b043-4dcc-9429-e1ad69b31491" targetNamespace="http://schemas.microsoft.com/office/2006/metadata/properties" ma:root="true" ma:fieldsID="1b33b94180972d1f1531aa125c34166a" ns2:_="" ns3:_="">
    <xsd:import namespace="b67468ee-0e8f-4802-a248-1c886d58bf40"/>
    <xsd:import namespace="0e0194db-b043-4dcc-9429-e1ad69b3149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DETALL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468ee-0e8f-4802-a248-1c886d58bf4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eff2817-4f0c-434d-9333-082ffa18a220}" ma:internalName="TaxCatchAll" ma:showField="CatchAllData" ma:web="b67468ee-0e8f-4802-a248-1c886d58bf4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e0194db-b043-4dcc-9429-e1ad69b3149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897bb4bb-6457-4b73-84a1-c4e1a5d635dc" ma:termSetId="09814cd3-568e-fe90-9814-8d621ff8fb84" ma:anchorId="fba54fb3-c3e1-fe81-a776-ca4b69148c4d" ma:open="true" ma:isKeyword="false">
      <xsd:complexType>
        <xsd:sequence>
          <xsd:element ref="pc:Terms" minOccurs="0" maxOccurs="1"/>
        </xsd:sequence>
      </xsd:complexType>
    </xsd:element>
    <xsd:element name="DETALLE" ma:index="24" nillable="true" ma:displayName="DETALLE" ma:format="DateOnly" ma:internalName="DETALLE">
      <xsd:simpleType>
        <xsd:restriction base="dms:DateTim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TALLE xmlns="0e0194db-b043-4dcc-9429-e1ad69b31491" xsi:nil="true"/>
    <lcf76f155ced4ddcb4097134ff3c332f xmlns="0e0194db-b043-4dcc-9429-e1ad69b31491">
      <Terms xmlns="http://schemas.microsoft.com/office/infopath/2007/PartnerControls"/>
    </lcf76f155ced4ddcb4097134ff3c332f>
    <TaxCatchAll xmlns="b67468ee-0e8f-4802-a248-1c886d58bf40" xsi:nil="true"/>
  </documentManagement>
</p:properties>
</file>

<file path=customXml/itemProps1.xml><?xml version="1.0" encoding="utf-8"?>
<ds:datastoreItem xmlns:ds="http://schemas.openxmlformats.org/officeDocument/2006/customXml" ds:itemID="{6F42C949-E16A-4446-B2A8-854FC54CE32D}">
  <ds:schemaRefs>
    <ds:schemaRef ds:uri="http://schemas.microsoft.com/sharepoint/v3/contenttype/forms"/>
  </ds:schemaRefs>
</ds:datastoreItem>
</file>

<file path=customXml/itemProps2.xml><?xml version="1.0" encoding="utf-8"?>
<ds:datastoreItem xmlns:ds="http://schemas.openxmlformats.org/officeDocument/2006/customXml" ds:itemID="{F5A4CAA8-8624-46BB-8502-9EFC25491A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468ee-0e8f-4802-a248-1c886d58bf40"/>
    <ds:schemaRef ds:uri="0e0194db-b043-4dcc-9429-e1ad69b314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CB1F0F-8B65-4209-B4FD-EDAE04FC905A}">
  <ds:schemaRefs>
    <ds:schemaRef ds:uri="http://schemas.microsoft.com/office/2006/metadata/properties"/>
    <ds:schemaRef ds:uri="http://schemas.microsoft.com/office/infopath/2007/PartnerControls"/>
    <ds:schemaRef ds:uri="0e0194db-b043-4dcc-9429-e1ad69b31491"/>
    <ds:schemaRef ds:uri="b67468ee-0e8f-4802-a248-1c886d58bf4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17</vt:lpstr>
      <vt:lpstr>'Anexo 17'!Área_de_impresión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Vianela Alicia Polo Garavito</dc:creator>
  <cp:keywords/>
  <dc:description/>
  <cp:lastModifiedBy>Michael Fernando Osorio Peña</cp:lastModifiedBy>
  <cp:revision/>
  <cp:lastPrinted>2024-09-27T15:41:25Z</cp:lastPrinted>
  <dcterms:created xsi:type="dcterms:W3CDTF">2024-07-30T19:42:02Z</dcterms:created>
  <dcterms:modified xsi:type="dcterms:W3CDTF">2025-02-20T16:17:59Z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0x010100763BB9E0E6685F4CA32D966AA93F1A13</vt:lpwstr>
  </property>
  <property fmtid="{D5CDD505-2E9C-101B-9397-08002B2CF9AE}" pid="3" name="MediaServiceImageTags">
    <vt:lpwstr/>
  </property>
</Properties>
</file>