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JUAN RICARDO\Downloads\"/>
    </mc:Choice>
  </mc:AlternateContent>
  <xr:revisionPtr revIDLastSave="0" documentId="13_ncr:1_{4BF63BC4-9CF9-4590-B879-269DCF71A6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PT GENERAL" sheetId="3" r:id="rId1"/>
    <sheet name="PPT OBRA - C.E BARRANCA" sheetId="8" r:id="rId2"/>
    <sheet name="PPT DOTACIÓN - C.E BARRANCA" sheetId="11" r:id="rId3"/>
    <sheet name="PPT OBRA - I.E HIGUERON" sheetId="10" r:id="rId4"/>
    <sheet name="PPT DOTACIÓN - I.E HIGUERON" sheetId="12" r:id="rId5"/>
    <sheet name="PPT OBRA - I.E PALO ALTO" sheetId="4" r:id="rId6"/>
    <sheet name="PPT DOTACIÓN - I.E PALO ALTO" sheetId="13" r:id="rId7"/>
    <sheet name="PPT OBRA - I.E TOROBE" sheetId="1" r:id="rId8"/>
    <sheet name="PPT DOTACIÓN - I.E TOROBE" sheetId="14" r:id="rId9"/>
  </sheets>
  <definedNames>
    <definedName name="_xlnm.Print_Area" localSheetId="0">'PPT GENERAL'!$A$1:$D$37</definedName>
    <definedName name="_xlnm.Print_Area" localSheetId="1">'PPT OBRA - C.E BARRANCA'!$A$1:$G$326</definedName>
    <definedName name="_xlnm.Print_Area" localSheetId="3">'PPT OBRA - I.E HIGUERON'!$A$1:$G$566</definedName>
    <definedName name="_xlnm.Print_Area" localSheetId="5">'PPT OBRA - I.E PALO ALTO'!$A$1:$G$396</definedName>
    <definedName name="_xlnm.Print_Area" localSheetId="7">'PPT OBRA - I.E TOROBE'!$A$1:$G$555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3" l="1"/>
  <c r="D12" i="3"/>
  <c r="D33" i="3"/>
  <c r="D32" i="3"/>
  <c r="D13" i="3"/>
  <c r="D11" i="3"/>
  <c r="D10" i="3"/>
  <c r="D9" i="3"/>
  <c r="F6" i="8"/>
  <c r="D19" i="3"/>
  <c r="G8" i="14"/>
  <c r="G12" i="14" s="1"/>
  <c r="G9" i="14"/>
  <c r="G10" i="14"/>
  <c r="G11" i="14"/>
  <c r="G18" i="14"/>
  <c r="G19" i="14"/>
  <c r="G20" i="14"/>
  <c r="G24" i="14" s="1"/>
  <c r="G21" i="14"/>
  <c r="G22" i="14"/>
  <c r="G23" i="14"/>
  <c r="D18" i="3"/>
  <c r="D20" i="3" s="1"/>
  <c r="D27" i="3" s="1"/>
  <c r="G23" i="13"/>
  <c r="G22" i="13"/>
  <c r="G21" i="13"/>
  <c r="G20" i="13"/>
  <c r="G19" i="13"/>
  <c r="G18" i="13"/>
  <c r="G24" i="13" s="1"/>
  <c r="G11" i="13"/>
  <c r="G10" i="13"/>
  <c r="G9" i="13"/>
  <c r="G8" i="13"/>
  <c r="G12" i="13" s="1"/>
  <c r="D17" i="3"/>
  <c r="G24" i="12"/>
  <c r="G23" i="12"/>
  <c r="G22" i="12"/>
  <c r="G21" i="12"/>
  <c r="G20" i="12"/>
  <c r="G19" i="12"/>
  <c r="G25" i="12" s="1"/>
  <c r="G12" i="12"/>
  <c r="G11" i="12"/>
  <c r="G10" i="12"/>
  <c r="G9" i="12"/>
  <c r="G8" i="12"/>
  <c r="G13" i="12" s="1"/>
  <c r="D16" i="3"/>
  <c r="G19" i="11"/>
  <c r="G18" i="11"/>
  <c r="G17" i="11"/>
  <c r="G16" i="11"/>
  <c r="G15" i="11"/>
  <c r="G20" i="11" s="1"/>
  <c r="G10" i="11"/>
  <c r="G11" i="11" s="1"/>
  <c r="G9" i="11"/>
  <c r="G8" i="11"/>
  <c r="D7" i="3"/>
  <c r="D25" i="3" s="1"/>
  <c r="D5" i="3"/>
  <c r="D23" i="3" s="1"/>
  <c r="D4" i="3"/>
  <c r="D8" i="3" s="1"/>
  <c r="G389" i="1"/>
  <c r="D6" i="3"/>
  <c r="D24" i="3" s="1"/>
  <c r="G394" i="4"/>
  <c r="G393" i="4"/>
  <c r="F383" i="4"/>
  <c r="F384" i="4"/>
  <c r="F385" i="4"/>
  <c r="F386" i="4"/>
  <c r="F387" i="4"/>
  <c r="F388" i="4"/>
  <c r="F389" i="4"/>
  <c r="F390" i="4"/>
  <c r="F366" i="4"/>
  <c r="F362" i="4"/>
  <c r="F363" i="4"/>
  <c r="F364" i="4"/>
  <c r="F328" i="4"/>
  <c r="F258" i="4"/>
  <c r="F259" i="4"/>
  <c r="F260" i="4"/>
  <c r="E254" i="4"/>
  <c r="E248" i="4"/>
  <c r="E249" i="4"/>
  <c r="E250" i="4"/>
  <c r="E251" i="4"/>
  <c r="E252" i="4"/>
  <c r="E253" i="4"/>
  <c r="F236" i="4"/>
  <c r="F237" i="4"/>
  <c r="F238" i="4"/>
  <c r="F239" i="4"/>
  <c r="F240" i="4"/>
  <c r="F241" i="4"/>
  <c r="F242" i="4"/>
  <c r="F243" i="4"/>
  <c r="F244" i="4"/>
  <c r="F234" i="4"/>
  <c r="F146" i="4"/>
  <c r="F147" i="4"/>
  <c r="F148" i="4"/>
  <c r="F149" i="4"/>
  <c r="F150" i="4"/>
  <c r="F151" i="4"/>
  <c r="F153" i="4"/>
  <c r="F154" i="4"/>
  <c r="F155" i="4"/>
  <c r="F157" i="4"/>
  <c r="F158" i="4"/>
  <c r="F159" i="4"/>
  <c r="F161" i="4"/>
  <c r="F162" i="4"/>
  <c r="F164" i="4"/>
  <c r="F165" i="4"/>
  <c r="F166" i="4"/>
  <c r="F168" i="4"/>
  <c r="F170" i="4"/>
  <c r="F171" i="4"/>
  <c r="F172" i="4"/>
  <c r="F173" i="4"/>
  <c r="F174" i="4"/>
  <c r="F175" i="4"/>
  <c r="F176" i="4"/>
  <c r="F177" i="4"/>
  <c r="F178" i="4"/>
  <c r="F179" i="4"/>
  <c r="F134" i="4"/>
  <c r="F135" i="4"/>
  <c r="F136" i="4"/>
  <c r="F137" i="4"/>
  <c r="F138" i="4"/>
  <c r="F139" i="4"/>
  <c r="F140" i="4"/>
  <c r="F141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55" i="4"/>
  <c r="F51" i="4"/>
  <c r="F50" i="4"/>
  <c r="F43" i="4"/>
  <c r="F44" i="4"/>
  <c r="F45" i="4"/>
  <c r="F46" i="4"/>
  <c r="F42" i="4"/>
  <c r="F34" i="4"/>
  <c r="F35" i="4"/>
  <c r="F36" i="4"/>
  <c r="F37" i="4"/>
  <c r="F38" i="4"/>
  <c r="F39" i="4"/>
  <c r="F33" i="4"/>
  <c r="F27" i="4"/>
  <c r="F28" i="4"/>
  <c r="F29" i="4"/>
  <c r="F30" i="4"/>
  <c r="F26" i="4"/>
  <c r="F18" i="4"/>
  <c r="F19" i="4"/>
  <c r="F20" i="4"/>
  <c r="F21" i="4"/>
  <c r="F22" i="4"/>
  <c r="F23" i="4"/>
  <c r="F17" i="4"/>
  <c r="F13" i="4"/>
  <c r="F14" i="4"/>
  <c r="F12" i="4"/>
  <c r="F7" i="4"/>
  <c r="F8" i="4"/>
  <c r="F9" i="4"/>
  <c r="F6" i="4"/>
  <c r="B5" i="3"/>
  <c r="F557" i="10"/>
  <c r="F558" i="10"/>
  <c r="F545" i="10"/>
  <c r="F506" i="10"/>
  <c r="F507" i="10"/>
  <c r="F471" i="10"/>
  <c r="F472" i="10"/>
  <c r="F473" i="10"/>
  <c r="F474" i="10"/>
  <c r="F475" i="10"/>
  <c r="F477" i="10"/>
  <c r="F478" i="10"/>
  <c r="F479" i="10"/>
  <c r="F481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67" i="10"/>
  <c r="F468" i="10"/>
  <c r="F469" i="10"/>
  <c r="F459" i="10"/>
  <c r="F460" i="10"/>
  <c r="F445" i="10"/>
  <c r="F444" i="10"/>
  <c r="F443" i="10"/>
  <c r="F442" i="10"/>
  <c r="F441" i="10"/>
  <c r="F440" i="10"/>
  <c r="F439" i="10"/>
  <c r="F438" i="10"/>
  <c r="F437" i="10"/>
  <c r="F436" i="10"/>
  <c r="F435" i="10"/>
  <c r="F434" i="10"/>
  <c r="F433" i="10"/>
  <c r="F431" i="10"/>
  <c r="F430" i="10"/>
  <c r="F427" i="10"/>
  <c r="F426" i="10"/>
  <c r="F498" i="10" s="1"/>
  <c r="F384" i="10"/>
  <c r="F562" i="10"/>
  <c r="F564" i="10" s="1"/>
  <c r="F556" i="10"/>
  <c r="F555" i="10"/>
  <c r="F554" i="10"/>
  <c r="F553" i="10"/>
  <c r="F552" i="10"/>
  <c r="F551" i="10"/>
  <c r="F550" i="10"/>
  <c r="F549" i="10"/>
  <c r="F560" i="10" s="1"/>
  <c r="F544" i="10"/>
  <c r="F543" i="10"/>
  <c r="F542" i="10"/>
  <c r="F541" i="10"/>
  <c r="F540" i="10"/>
  <c r="F539" i="10"/>
  <c r="F538" i="10"/>
  <c r="F537" i="10"/>
  <c r="F536" i="10"/>
  <c r="F547" i="10" s="1"/>
  <c r="F535" i="10"/>
  <c r="F534" i="10"/>
  <c r="F530" i="10"/>
  <c r="F529" i="10"/>
  <c r="F528" i="10"/>
  <c r="F527" i="10"/>
  <c r="F526" i="10"/>
  <c r="F525" i="10"/>
  <c r="F523" i="10"/>
  <c r="F521" i="10"/>
  <c r="F520" i="10"/>
  <c r="F519" i="10"/>
  <c r="F517" i="10"/>
  <c r="F516" i="10"/>
  <c r="F515" i="10"/>
  <c r="F514" i="10"/>
  <c r="F513" i="10"/>
  <c r="F512" i="10"/>
  <c r="F505" i="10"/>
  <c r="F504" i="10"/>
  <c r="F503" i="10"/>
  <c r="F502" i="10"/>
  <c r="F501" i="10"/>
  <c r="F500" i="10"/>
  <c r="F466" i="10"/>
  <c r="F465" i="10"/>
  <c r="F464" i="10"/>
  <c r="F463" i="10"/>
  <c r="F462" i="10"/>
  <c r="F458" i="10"/>
  <c r="F457" i="10"/>
  <c r="F456" i="10"/>
  <c r="F455" i="10"/>
  <c r="F454" i="10"/>
  <c r="F453" i="10"/>
  <c r="F452" i="10"/>
  <c r="F451" i="10"/>
  <c r="F450" i="10"/>
  <c r="F449" i="10"/>
  <c r="F448" i="10"/>
  <c r="F447" i="10"/>
  <c r="F421" i="10"/>
  <c r="F420" i="10"/>
  <c r="F419" i="10"/>
  <c r="F418" i="10"/>
  <c r="F413" i="10"/>
  <c r="F412" i="10"/>
  <c r="F411" i="10"/>
  <c r="F410" i="10"/>
  <c r="F409" i="10"/>
  <c r="F415" i="10" s="1"/>
  <c r="F405" i="10"/>
  <c r="F404" i="10"/>
  <c r="F403" i="10"/>
  <c r="F402" i="10"/>
  <c r="F401" i="10"/>
  <c r="F400" i="10"/>
  <c r="F399" i="10"/>
  <c r="F398" i="10"/>
  <c r="F394" i="10"/>
  <c r="F393" i="10"/>
  <c r="F392" i="10"/>
  <c r="F391" i="10"/>
  <c r="F390" i="10"/>
  <c r="F389" i="10"/>
  <c r="F388" i="10"/>
  <c r="F383" i="10"/>
  <c r="F382" i="10"/>
  <c r="F381" i="10"/>
  <c r="F380" i="10"/>
  <c r="F379" i="10"/>
  <c r="F378" i="10"/>
  <c r="F377" i="10"/>
  <c r="F386" i="10" s="1"/>
  <c r="F373" i="10"/>
  <c r="F372" i="10"/>
  <c r="F371" i="10"/>
  <c r="F367" i="10"/>
  <c r="F369" i="10" s="1"/>
  <c r="F341" i="10"/>
  <c r="F344" i="10"/>
  <c r="F343" i="10"/>
  <c r="F342" i="10"/>
  <c r="F340" i="10"/>
  <c r="F339" i="10"/>
  <c r="F338" i="10"/>
  <c r="F337" i="10"/>
  <c r="F336" i="10"/>
  <c r="F335" i="10"/>
  <c r="F334" i="10"/>
  <c r="F330" i="10"/>
  <c r="F329" i="10"/>
  <c r="F328" i="10"/>
  <c r="F327" i="10"/>
  <c r="F326" i="10"/>
  <c r="F325" i="10"/>
  <c r="F323" i="10"/>
  <c r="F321" i="10"/>
  <c r="F320" i="10"/>
  <c r="F319" i="10"/>
  <c r="F317" i="10"/>
  <c r="F316" i="10"/>
  <c r="F315" i="10"/>
  <c r="F314" i="10"/>
  <c r="F313" i="10"/>
  <c r="F312" i="10"/>
  <c r="F304" i="10"/>
  <c r="F305" i="10"/>
  <c r="F306" i="10"/>
  <c r="F307" i="10"/>
  <c r="F287" i="10"/>
  <c r="F298" i="10"/>
  <c r="F297" i="10"/>
  <c r="F296" i="10"/>
  <c r="F295" i="10"/>
  <c r="F294" i="10"/>
  <c r="F293" i="10"/>
  <c r="F292" i="10"/>
  <c r="F291" i="10"/>
  <c r="F290" i="10"/>
  <c r="F289" i="10"/>
  <c r="F286" i="10"/>
  <c r="F285" i="10"/>
  <c r="F284" i="10"/>
  <c r="F283" i="10"/>
  <c r="F282" i="10"/>
  <c r="F281" i="10"/>
  <c r="F280" i="10"/>
  <c r="F279" i="10"/>
  <c r="F278" i="10"/>
  <c r="F277" i="10"/>
  <c r="F276" i="10"/>
  <c r="F302" i="10"/>
  <c r="F303" i="10"/>
  <c r="F257" i="10"/>
  <c r="F258" i="10"/>
  <c r="F259" i="10"/>
  <c r="F260" i="10"/>
  <c r="F261" i="10"/>
  <c r="F248" i="10"/>
  <c r="F249" i="10"/>
  <c r="F250" i="10"/>
  <c r="F251" i="10"/>
  <c r="F252" i="10"/>
  <c r="F241" i="10"/>
  <c r="F181" i="10"/>
  <c r="F173" i="10"/>
  <c r="F174" i="10"/>
  <c r="F175" i="10"/>
  <c r="F176" i="10"/>
  <c r="F177" i="10"/>
  <c r="F167" i="10"/>
  <c r="F168" i="10"/>
  <c r="F169" i="10"/>
  <c r="F166" i="10"/>
  <c r="F165" i="10"/>
  <c r="F164" i="10"/>
  <c r="F163" i="10"/>
  <c r="F162" i="10"/>
  <c r="F161" i="10"/>
  <c r="F160" i="10"/>
  <c r="F151" i="10"/>
  <c r="F152" i="10"/>
  <c r="F153" i="10"/>
  <c r="F154" i="10"/>
  <c r="F155" i="10"/>
  <c r="F156" i="10"/>
  <c r="F141" i="10"/>
  <c r="F142" i="10"/>
  <c r="F143" i="10"/>
  <c r="F144" i="10"/>
  <c r="F134" i="10"/>
  <c r="F135" i="10"/>
  <c r="F136" i="10"/>
  <c r="F137" i="10"/>
  <c r="F138" i="10"/>
  <c r="F129" i="10"/>
  <c r="F105" i="10"/>
  <c r="F106" i="10"/>
  <c r="F49" i="10"/>
  <c r="F50" i="10"/>
  <c r="F7" i="10"/>
  <c r="G7" i="10" s="1"/>
  <c r="F8" i="10"/>
  <c r="G8" i="10" s="1"/>
  <c r="F359" i="10"/>
  <c r="F355" i="10"/>
  <c r="F354" i="10"/>
  <c r="F353" i="10"/>
  <c r="F352" i="10"/>
  <c r="F351" i="10"/>
  <c r="F350" i="10"/>
  <c r="F349" i="10"/>
  <c r="F348" i="10"/>
  <c r="F271" i="10"/>
  <c r="F270" i="10"/>
  <c r="F269" i="10"/>
  <c r="F268" i="10"/>
  <c r="F267" i="10"/>
  <c r="F266" i="10"/>
  <c r="F256" i="10"/>
  <c r="F263" i="10" s="1"/>
  <c r="F247" i="10"/>
  <c r="F246" i="10"/>
  <c r="F245" i="10"/>
  <c r="F240" i="10"/>
  <c r="F239" i="10"/>
  <c r="F238" i="10"/>
  <c r="F237" i="10"/>
  <c r="F236" i="10"/>
  <c r="F235" i="10"/>
  <c r="F231" i="10"/>
  <c r="F230" i="10"/>
  <c r="F229" i="10"/>
  <c r="F228" i="10"/>
  <c r="F227" i="10"/>
  <c r="F226" i="10"/>
  <c r="F225" i="10"/>
  <c r="F221" i="10"/>
  <c r="F220" i="10"/>
  <c r="F219" i="10"/>
  <c r="F215" i="10"/>
  <c r="F217" i="10" s="1"/>
  <c r="F207" i="10"/>
  <c r="F209" i="10" s="1"/>
  <c r="F203" i="10"/>
  <c r="F202" i="10"/>
  <c r="F201" i="10"/>
  <c r="F197" i="10"/>
  <c r="F196" i="10"/>
  <c r="F195" i="10"/>
  <c r="F194" i="10"/>
  <c r="F193" i="10"/>
  <c r="F192" i="10"/>
  <c r="F188" i="10"/>
  <c r="F187" i="10"/>
  <c r="F186" i="10"/>
  <c r="F185" i="10"/>
  <c r="F184" i="10"/>
  <c r="F183" i="10"/>
  <c r="F182" i="10"/>
  <c r="F180" i="10"/>
  <c r="F179" i="10"/>
  <c r="F178" i="10"/>
  <c r="F158" i="10"/>
  <c r="F150" i="10"/>
  <c r="F148" i="10"/>
  <c r="F147" i="10"/>
  <c r="F146" i="10"/>
  <c r="F140" i="10"/>
  <c r="F133" i="10"/>
  <c r="F131" i="10"/>
  <c r="F130" i="10"/>
  <c r="F128" i="10"/>
  <c r="F127" i="10"/>
  <c r="F126" i="10"/>
  <c r="F125" i="10"/>
  <c r="F124" i="10"/>
  <c r="F123" i="10"/>
  <c r="F122" i="10"/>
  <c r="F117" i="10"/>
  <c r="F116" i="10"/>
  <c r="F115" i="10"/>
  <c r="F114" i="10"/>
  <c r="F113" i="10"/>
  <c r="F112" i="10"/>
  <c r="F111" i="10"/>
  <c r="F110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3" i="10"/>
  <c r="F82" i="10"/>
  <c r="F81" i="10"/>
  <c r="F80" i="10"/>
  <c r="F79" i="10"/>
  <c r="F78" i="10"/>
  <c r="F77" i="10"/>
  <c r="F76" i="10"/>
  <c r="F75" i="10"/>
  <c r="F74" i="10"/>
  <c r="F73" i="10"/>
  <c r="F68" i="10"/>
  <c r="F67" i="10"/>
  <c r="F66" i="10"/>
  <c r="F65" i="10"/>
  <c r="F64" i="10"/>
  <c r="F63" i="10"/>
  <c r="F58" i="10"/>
  <c r="F57" i="10"/>
  <c r="F56" i="10"/>
  <c r="F55" i="10"/>
  <c r="F54" i="10"/>
  <c r="F48" i="10"/>
  <c r="F47" i="10"/>
  <c r="F46" i="10"/>
  <c r="F45" i="10"/>
  <c r="F44" i="10"/>
  <c r="F43" i="10"/>
  <c r="F42" i="10"/>
  <c r="F52" i="10" s="1"/>
  <c r="F38" i="10"/>
  <c r="F37" i="10"/>
  <c r="F36" i="10"/>
  <c r="F35" i="10"/>
  <c r="F34" i="10"/>
  <c r="F33" i="10"/>
  <c r="F32" i="10"/>
  <c r="F31" i="10"/>
  <c r="F30" i="10"/>
  <c r="F29" i="10"/>
  <c r="F28" i="10"/>
  <c r="F24" i="10"/>
  <c r="F23" i="10"/>
  <c r="F22" i="10"/>
  <c r="F21" i="10"/>
  <c r="F20" i="10"/>
  <c r="F19" i="10"/>
  <c r="F18" i="10"/>
  <c r="F14" i="10"/>
  <c r="F13" i="10"/>
  <c r="F12" i="10"/>
  <c r="F6" i="10"/>
  <c r="G279" i="8"/>
  <c r="G280" i="8"/>
  <c r="G281" i="8"/>
  <c r="G278" i="8"/>
  <c r="G271" i="8"/>
  <c r="G272" i="8"/>
  <c r="G273" i="8"/>
  <c r="G274" i="8"/>
  <c r="G270" i="8"/>
  <c r="G262" i="8"/>
  <c r="G263" i="8"/>
  <c r="G264" i="8"/>
  <c r="G265" i="8"/>
  <c r="G266" i="8"/>
  <c r="G261" i="8"/>
  <c r="G252" i="8"/>
  <c r="G253" i="8"/>
  <c r="G254" i="8"/>
  <c r="G255" i="8"/>
  <c r="G256" i="8"/>
  <c r="G257" i="8"/>
  <c r="G251" i="8"/>
  <c r="F323" i="8"/>
  <c r="F325" i="8" s="1"/>
  <c r="G326" i="8" s="1"/>
  <c r="K305" i="8"/>
  <c r="F241" i="8"/>
  <c r="F319" i="8"/>
  <c r="F318" i="8"/>
  <c r="F317" i="8"/>
  <c r="F316" i="8"/>
  <c r="F315" i="8"/>
  <c r="F314" i="8"/>
  <c r="F313" i="8"/>
  <c r="F312" i="8"/>
  <c r="F308" i="8"/>
  <c r="F307" i="8"/>
  <c r="F306" i="8"/>
  <c r="F305" i="8"/>
  <c r="F304" i="8"/>
  <c r="F303" i="8"/>
  <c r="F299" i="8"/>
  <c r="F298" i="8"/>
  <c r="F297" i="8"/>
  <c r="F296" i="8"/>
  <c r="F295" i="8"/>
  <c r="F291" i="8"/>
  <c r="F290" i="8"/>
  <c r="F289" i="8"/>
  <c r="F288" i="8"/>
  <c r="F287" i="8"/>
  <c r="F286" i="8"/>
  <c r="F281" i="8"/>
  <c r="F280" i="8"/>
  <c r="F279" i="8"/>
  <c r="F278" i="8"/>
  <c r="F274" i="8"/>
  <c r="F273" i="8"/>
  <c r="F272" i="8"/>
  <c r="F271" i="8"/>
  <c r="F270" i="8"/>
  <c r="F266" i="8"/>
  <c r="F265" i="8"/>
  <c r="F264" i="8"/>
  <c r="F263" i="8"/>
  <c r="F262" i="8"/>
  <c r="F261" i="8"/>
  <c r="F257" i="8"/>
  <c r="F256" i="8"/>
  <c r="F255" i="8"/>
  <c r="F254" i="8"/>
  <c r="F253" i="8"/>
  <c r="F252" i="8"/>
  <c r="F251" i="8"/>
  <c r="F247" i="8"/>
  <c r="F246" i="8"/>
  <c r="F245" i="8"/>
  <c r="F228" i="8"/>
  <c r="F229" i="8"/>
  <c r="F227" i="8"/>
  <c r="F217" i="8"/>
  <c r="F218" i="8"/>
  <c r="F219" i="8"/>
  <c r="F220" i="8"/>
  <c r="F221" i="8"/>
  <c r="F222" i="8"/>
  <c r="F223" i="8"/>
  <c r="F216" i="8"/>
  <c r="M205" i="8"/>
  <c r="M204" i="8"/>
  <c r="F169" i="8"/>
  <c r="F170" i="8"/>
  <c r="F171" i="8"/>
  <c r="F172" i="8"/>
  <c r="F173" i="8"/>
  <c r="F174" i="8"/>
  <c r="F175" i="8"/>
  <c r="F176" i="8"/>
  <c r="F178" i="8"/>
  <c r="F179" i="8"/>
  <c r="F180" i="8"/>
  <c r="F182" i="8"/>
  <c r="F183" i="8"/>
  <c r="F184" i="8"/>
  <c r="F186" i="8"/>
  <c r="F187" i="8"/>
  <c r="F188" i="8"/>
  <c r="F190" i="8"/>
  <c r="F191" i="8"/>
  <c r="F192" i="8"/>
  <c r="F194" i="8"/>
  <c r="F168" i="8"/>
  <c r="F157" i="8"/>
  <c r="F158" i="8"/>
  <c r="F159" i="8"/>
  <c r="F160" i="8"/>
  <c r="F161" i="8"/>
  <c r="F162" i="8"/>
  <c r="F163" i="8"/>
  <c r="F156" i="8"/>
  <c r="K90" i="8"/>
  <c r="L90" i="8" s="1"/>
  <c r="K91" i="8"/>
  <c r="L91" i="8" s="1"/>
  <c r="K92" i="8"/>
  <c r="L92" i="8" s="1"/>
  <c r="K93" i="8"/>
  <c r="L93" i="8" s="1"/>
  <c r="K94" i="8"/>
  <c r="L94" i="8" s="1"/>
  <c r="K95" i="8"/>
  <c r="L95" i="8" s="1"/>
  <c r="K96" i="8"/>
  <c r="L96" i="8" s="1"/>
  <c r="K97" i="8"/>
  <c r="L97" i="8" s="1"/>
  <c r="K98" i="8"/>
  <c r="L98" i="8" s="1"/>
  <c r="K99" i="8"/>
  <c r="L99" i="8" s="1"/>
  <c r="K100" i="8"/>
  <c r="L100" i="8" s="1"/>
  <c r="K101" i="8"/>
  <c r="L101" i="8" s="1"/>
  <c r="K102" i="8"/>
  <c r="L102" i="8" s="1"/>
  <c r="K103" i="8"/>
  <c r="L103" i="8" s="1"/>
  <c r="K104" i="8"/>
  <c r="L104" i="8" s="1"/>
  <c r="K105" i="8"/>
  <c r="L105" i="8" s="1"/>
  <c r="K106" i="8"/>
  <c r="L106" i="8" s="1"/>
  <c r="K107" i="8"/>
  <c r="L107" i="8" s="1"/>
  <c r="K108" i="8"/>
  <c r="L108" i="8" s="1"/>
  <c r="K109" i="8"/>
  <c r="L109" i="8" s="1"/>
  <c r="K110" i="8"/>
  <c r="L110" i="8" s="1"/>
  <c r="K111" i="8"/>
  <c r="L111" i="8" s="1"/>
  <c r="K112" i="8"/>
  <c r="L112" i="8" s="1"/>
  <c r="K113" i="8"/>
  <c r="L113" i="8" s="1"/>
  <c r="K114" i="8"/>
  <c r="L114" i="8" s="1"/>
  <c r="K115" i="8"/>
  <c r="L115" i="8" s="1"/>
  <c r="K116" i="8"/>
  <c r="L116" i="8" s="1"/>
  <c r="K117" i="8"/>
  <c r="L117" i="8" s="1"/>
  <c r="K118" i="8"/>
  <c r="L118" i="8" s="1"/>
  <c r="K119" i="8"/>
  <c r="L119" i="8" s="1"/>
  <c r="K120" i="8"/>
  <c r="L120" i="8" s="1"/>
  <c r="K121" i="8"/>
  <c r="L121" i="8" s="1"/>
  <c r="K122" i="8"/>
  <c r="L122" i="8" s="1"/>
  <c r="K123" i="8"/>
  <c r="L123" i="8" s="1"/>
  <c r="K124" i="8"/>
  <c r="L124" i="8" s="1"/>
  <c r="K125" i="8"/>
  <c r="L125" i="8" s="1"/>
  <c r="K126" i="8"/>
  <c r="L126" i="8" s="1"/>
  <c r="K127" i="8"/>
  <c r="L127" i="8" s="1"/>
  <c r="K128" i="8"/>
  <c r="L128" i="8" s="1"/>
  <c r="K129" i="8"/>
  <c r="L129" i="8" s="1"/>
  <c r="K130" i="8"/>
  <c r="L130" i="8" s="1"/>
  <c r="K131" i="8"/>
  <c r="L131" i="8" s="1"/>
  <c r="K132" i="8"/>
  <c r="L132" i="8" s="1"/>
  <c r="K133" i="8"/>
  <c r="L133" i="8" s="1"/>
  <c r="K134" i="8"/>
  <c r="L134" i="8" s="1"/>
  <c r="K135" i="8"/>
  <c r="L135" i="8" s="1"/>
  <c r="K136" i="8"/>
  <c r="L136" i="8" s="1"/>
  <c r="K137" i="8"/>
  <c r="L137" i="8" s="1"/>
  <c r="K138" i="8"/>
  <c r="L138" i="8" s="1"/>
  <c r="K139" i="8"/>
  <c r="L139" i="8" s="1"/>
  <c r="K140" i="8"/>
  <c r="L140" i="8" s="1"/>
  <c r="K141" i="8"/>
  <c r="L141" i="8" s="1"/>
  <c r="K142" i="8"/>
  <c r="L142" i="8" s="1"/>
  <c r="K143" i="8"/>
  <c r="L143" i="8" s="1"/>
  <c r="K144" i="8"/>
  <c r="L144" i="8" s="1"/>
  <c r="K145" i="8"/>
  <c r="L145" i="8" s="1"/>
  <c r="K146" i="8"/>
  <c r="L146" i="8" s="1"/>
  <c r="K147" i="8"/>
  <c r="L147" i="8" s="1"/>
  <c r="K148" i="8"/>
  <c r="L148" i="8" s="1"/>
  <c r="K149" i="8"/>
  <c r="L149" i="8" s="1"/>
  <c r="K150" i="8"/>
  <c r="L150" i="8" s="1"/>
  <c r="K151" i="8"/>
  <c r="L151" i="8" s="1"/>
  <c r="K152" i="8"/>
  <c r="L152" i="8" s="1"/>
  <c r="K71" i="8"/>
  <c r="L71" i="8" s="1"/>
  <c r="K72" i="8"/>
  <c r="L72" i="8" s="1"/>
  <c r="K73" i="8"/>
  <c r="L73" i="8" s="1"/>
  <c r="K74" i="8"/>
  <c r="L74" i="8" s="1"/>
  <c r="K75" i="8"/>
  <c r="L75" i="8" s="1"/>
  <c r="K76" i="8"/>
  <c r="L76" i="8" s="1"/>
  <c r="K77" i="8"/>
  <c r="L77" i="8" s="1"/>
  <c r="K78" i="8"/>
  <c r="L78" i="8" s="1"/>
  <c r="K79" i="8"/>
  <c r="L79" i="8" s="1"/>
  <c r="K80" i="8"/>
  <c r="L80" i="8" s="1"/>
  <c r="K81" i="8"/>
  <c r="L81" i="8" s="1"/>
  <c r="K82" i="8"/>
  <c r="L82" i="8" s="1"/>
  <c r="K83" i="8"/>
  <c r="L83" i="8" s="1"/>
  <c r="K84" i="8"/>
  <c r="L84" i="8" s="1"/>
  <c r="K85" i="8"/>
  <c r="L85" i="8" s="1"/>
  <c r="K86" i="8"/>
  <c r="L86" i="8" s="1"/>
  <c r="K87" i="8"/>
  <c r="L87" i="8" s="1"/>
  <c r="K88" i="8"/>
  <c r="L88" i="8" s="1"/>
  <c r="K89" i="8"/>
  <c r="L89" i="8" s="1"/>
  <c r="K70" i="8"/>
  <c r="L70" i="8" s="1"/>
  <c r="F75" i="8"/>
  <c r="F71" i="8"/>
  <c r="F74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8" i="8"/>
  <c r="F109" i="8"/>
  <c r="F110" i="8"/>
  <c r="F111" i="8"/>
  <c r="F112" i="8"/>
  <c r="F113" i="8"/>
  <c r="F114" i="8"/>
  <c r="F115" i="8"/>
  <c r="F116" i="8"/>
  <c r="F117" i="8"/>
  <c r="F118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70" i="8"/>
  <c r="F61" i="8"/>
  <c r="F62" i="8"/>
  <c r="F63" i="8"/>
  <c r="F64" i="8"/>
  <c r="F65" i="8"/>
  <c r="F60" i="8"/>
  <c r="F52" i="8"/>
  <c r="F53" i="8"/>
  <c r="F54" i="8"/>
  <c r="F55" i="8"/>
  <c r="F42" i="8"/>
  <c r="F43" i="8"/>
  <c r="F44" i="8"/>
  <c r="F45" i="8"/>
  <c r="F46" i="8"/>
  <c r="F47" i="8"/>
  <c r="F51" i="8"/>
  <c r="F41" i="8"/>
  <c r="F27" i="8"/>
  <c r="F28" i="8"/>
  <c r="F29" i="8"/>
  <c r="F30" i="8"/>
  <c r="F31" i="8"/>
  <c r="F32" i="8"/>
  <c r="F33" i="8"/>
  <c r="F34" i="8"/>
  <c r="F35" i="8"/>
  <c r="F36" i="8"/>
  <c r="F37" i="8"/>
  <c r="F26" i="8"/>
  <c r="F17" i="8"/>
  <c r="F18" i="8"/>
  <c r="F19" i="8"/>
  <c r="F20" i="8"/>
  <c r="F21" i="8"/>
  <c r="F22" i="8"/>
  <c r="F16" i="8"/>
  <c r="F11" i="8"/>
  <c r="F12" i="8"/>
  <c r="F10" i="8"/>
  <c r="F8" i="8"/>
  <c r="B4" i="3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33" i="8"/>
  <c r="F235" i="8" s="1"/>
  <c r="D22" i="3" l="1"/>
  <c r="D26" i="3" s="1"/>
  <c r="G25" i="14"/>
  <c r="G26" i="14"/>
  <c r="G13" i="14"/>
  <c r="G14" i="14"/>
  <c r="G13" i="13"/>
  <c r="G14" i="13"/>
  <c r="G26" i="13"/>
  <c r="G25" i="13"/>
  <c r="G14" i="12"/>
  <c r="G15" i="12" s="1"/>
  <c r="F29" i="12" s="1"/>
  <c r="G26" i="12"/>
  <c r="G27" i="12" s="1"/>
  <c r="G21" i="11"/>
  <c r="G22" i="11" s="1"/>
  <c r="F24" i="11" s="1"/>
  <c r="F509" i="10"/>
  <c r="F205" i="10"/>
  <c r="F332" i="10"/>
  <c r="F396" i="10"/>
  <c r="F375" i="10"/>
  <c r="F423" i="10"/>
  <c r="F532" i="10"/>
  <c r="F407" i="10"/>
  <c r="F346" i="10"/>
  <c r="F309" i="10"/>
  <c r="F273" i="10"/>
  <c r="F300" i="10"/>
  <c r="F254" i="10"/>
  <c r="F10" i="10"/>
  <c r="F171" i="10"/>
  <c r="F108" i="10"/>
  <c r="F26" i="10"/>
  <c r="F70" i="10"/>
  <c r="F233" i="10"/>
  <c r="F60" i="10"/>
  <c r="F16" i="10"/>
  <c r="F357" i="10"/>
  <c r="F119" i="10"/>
  <c r="F40" i="10"/>
  <c r="F190" i="10"/>
  <c r="F199" i="10"/>
  <c r="F361" i="10"/>
  <c r="F223" i="10"/>
  <c r="F243" i="10"/>
  <c r="G246" i="8"/>
  <c r="G247" i="8"/>
  <c r="G323" i="8"/>
  <c r="G245" i="8"/>
  <c r="G241" i="8"/>
  <c r="F301" i="8"/>
  <c r="F231" i="8"/>
  <c r="F24" i="8"/>
  <c r="F268" i="8"/>
  <c r="F249" i="8"/>
  <c r="F276" i="8"/>
  <c r="F259" i="8"/>
  <c r="F310" i="8"/>
  <c r="F321" i="8"/>
  <c r="F243" i="8"/>
  <c r="F283" i="8"/>
  <c r="F293" i="8"/>
  <c r="F214" i="8"/>
  <c r="F196" i="8"/>
  <c r="F67" i="8"/>
  <c r="F57" i="8"/>
  <c r="F49" i="8"/>
  <c r="F154" i="8"/>
  <c r="F14" i="8"/>
  <c r="F225" i="8"/>
  <c r="F165" i="8"/>
  <c r="F28" i="14" l="1"/>
  <c r="F28" i="13"/>
  <c r="G565" i="10"/>
  <c r="G367" i="10" s="1"/>
  <c r="G369" i="10" s="1"/>
  <c r="G362" i="10"/>
  <c r="G210" i="10"/>
  <c r="G545" i="10" l="1"/>
  <c r="G558" i="10"/>
  <c r="G557" i="10"/>
  <c r="G507" i="10"/>
  <c r="G506" i="10"/>
  <c r="G470" i="10"/>
  <c r="G474" i="10"/>
  <c r="G475" i="10"/>
  <c r="G480" i="10"/>
  <c r="G496" i="10"/>
  <c r="G476" i="10"/>
  <c r="G482" i="10"/>
  <c r="G477" i="10"/>
  <c r="G495" i="10"/>
  <c r="G478" i="10"/>
  <c r="G490" i="10"/>
  <c r="G492" i="10"/>
  <c r="G489" i="10"/>
  <c r="G493" i="10"/>
  <c r="G486" i="10"/>
  <c r="G483" i="10"/>
  <c r="G487" i="10"/>
  <c r="G471" i="10"/>
  <c r="G494" i="10"/>
  <c r="G481" i="10"/>
  <c r="G491" i="10"/>
  <c r="G484" i="10"/>
  <c r="G488" i="10"/>
  <c r="G472" i="10"/>
  <c r="G485" i="10"/>
  <c r="G473" i="10"/>
  <c r="G479" i="10"/>
  <c r="G469" i="10"/>
  <c r="G468" i="10"/>
  <c r="G467" i="10"/>
  <c r="G384" i="10"/>
  <c r="G460" i="10"/>
  <c r="G459" i="10"/>
  <c r="G562" i="10"/>
  <c r="G564" i="10" s="1"/>
  <c r="G349" i="10"/>
  <c r="G303" i="10"/>
  <c r="G270" i="10"/>
  <c r="G230" i="10"/>
  <c r="G419" i="10"/>
  <c r="G325" i="10"/>
  <c r="G289" i="10"/>
  <c r="G260" i="10"/>
  <c r="G229" i="10"/>
  <c r="G277" i="10"/>
  <c r="G353" i="10"/>
  <c r="G340" i="10"/>
  <c r="G316" i="10"/>
  <c r="G302" i="10"/>
  <c r="G309" i="10" s="1"/>
  <c r="G239" i="10"/>
  <c r="G266" i="10"/>
  <c r="G273" i="10" s="1"/>
  <c r="G354" i="10"/>
  <c r="G317" i="10"/>
  <c r="G326" i="10"/>
  <c r="G283" i="10"/>
  <c r="G297" i="10"/>
  <c r="G261" i="10"/>
  <c r="G530" i="10"/>
  <c r="G519" i="10"/>
  <c r="G383" i="10"/>
  <c r="G348" i="10"/>
  <c r="G284" i="10"/>
  <c r="G241" i="10"/>
  <c r="G343" i="10"/>
  <c r="G291" i="10"/>
  <c r="G298" i="10"/>
  <c r="G271" i="10"/>
  <c r="G304" i="10"/>
  <c r="G246" i="10"/>
  <c r="G278" i="10"/>
  <c r="G252" i="10"/>
  <c r="G319" i="10"/>
  <c r="G231" i="10"/>
  <c r="G290" i="10"/>
  <c r="G227" i="10"/>
  <c r="G281" i="10"/>
  <c r="G457" i="10"/>
  <c r="G335" i="10"/>
  <c r="G240" i="10"/>
  <c r="G282" i="10"/>
  <c r="G320" i="10"/>
  <c r="G286" i="10"/>
  <c r="G344" i="10"/>
  <c r="G228" i="10"/>
  <c r="G323" i="10"/>
  <c r="G514" i="10"/>
  <c r="G500" i="10"/>
  <c r="G509" i="10" s="1"/>
  <c r="G505" i="10"/>
  <c r="G402" i="10"/>
  <c r="G556" i="10"/>
  <c r="G550" i="10"/>
  <c r="G418" i="10"/>
  <c r="G423" i="10" s="1"/>
  <c r="G529" i="10"/>
  <c r="G521" i="10"/>
  <c r="G544" i="10"/>
  <c r="G534" i="10"/>
  <c r="G547" i="10" s="1"/>
  <c r="G339" i="10"/>
  <c r="G342" i="10"/>
  <c r="G268" i="10"/>
  <c r="G259" i="10"/>
  <c r="G515" i="10"/>
  <c r="G411" i="10"/>
  <c r="G464" i="10"/>
  <c r="G382" i="10"/>
  <c r="G409" i="10"/>
  <c r="G415" i="10" s="1"/>
  <c r="G400" i="10"/>
  <c r="G451" i="10"/>
  <c r="G554" i="10"/>
  <c r="G293" i="10"/>
  <c r="G523" i="10"/>
  <c r="G504" i="10"/>
  <c r="G381" i="10"/>
  <c r="G502" i="10"/>
  <c r="G525" i="10"/>
  <c r="G388" i="10"/>
  <c r="G396" i="10" s="1"/>
  <c r="G352" i="10"/>
  <c r="G238" i="10"/>
  <c r="G292" i="10"/>
  <c r="G280" i="10"/>
  <c r="G306" i="10"/>
  <c r="G421" i="10"/>
  <c r="G398" i="10"/>
  <c r="G407" i="10" s="1"/>
  <c r="G537" i="10"/>
  <c r="G334" i="10"/>
  <c r="G346" i="10" s="1"/>
  <c r="G327" i="10"/>
  <c r="G296" i="10"/>
  <c r="G236" i="10"/>
  <c r="G305" i="10"/>
  <c r="G463" i="10"/>
  <c r="G389" i="10"/>
  <c r="G267" i="10"/>
  <c r="G285" i="10"/>
  <c r="G501" i="10"/>
  <c r="G337" i="10"/>
  <c r="G307" i="10"/>
  <c r="G377" i="10"/>
  <c r="G386" i="10" s="1"/>
  <c r="G237" i="10"/>
  <c r="G330" i="10"/>
  <c r="G526" i="10"/>
  <c r="G520" i="10"/>
  <c r="G555" i="10"/>
  <c r="G410" i="10"/>
  <c r="G412" i="10"/>
  <c r="G393" i="10"/>
  <c r="G450" i="10"/>
  <c r="G536" i="10"/>
  <c r="G413" i="10"/>
  <c r="G539" i="10"/>
  <c r="G553" i="10"/>
  <c r="G315" i="10"/>
  <c r="G355" i="10"/>
  <c r="G542" i="10"/>
  <c r="G372" i="10"/>
  <c r="G503" i="10"/>
  <c r="G328" i="10"/>
  <c r="G448" i="10"/>
  <c r="G535" i="10"/>
  <c r="G527" i="10"/>
  <c r="G312" i="10"/>
  <c r="G332" i="10" s="1"/>
  <c r="G258" i="10"/>
  <c r="G351" i="10"/>
  <c r="G248" i="10"/>
  <c r="G420" i="10"/>
  <c r="G373" i="10"/>
  <c r="G541" i="10"/>
  <c r="G543" i="10"/>
  <c r="G399" i="10"/>
  <c r="G513" i="10"/>
  <c r="G336" i="10"/>
  <c r="G359" i="10"/>
  <c r="G361" i="10" s="1"/>
  <c r="G220" i="10"/>
  <c r="G221" i="10"/>
  <c r="G276" i="10"/>
  <c r="G300" i="10" s="1"/>
  <c r="G257" i="10"/>
  <c r="G329" i="10"/>
  <c r="G294" i="10"/>
  <c r="G449" i="10"/>
  <c r="G401" i="10"/>
  <c r="G371" i="10"/>
  <c r="G375" i="10" s="1"/>
  <c r="G390" i="10"/>
  <c r="G552" i="10"/>
  <c r="G447" i="10"/>
  <c r="G538" i="10"/>
  <c r="G225" i="10"/>
  <c r="G287" i="10"/>
  <c r="G551" i="10"/>
  <c r="G458" i="10"/>
  <c r="G394" i="10"/>
  <c r="G405" i="10"/>
  <c r="G517" i="10"/>
  <c r="G453" i="10"/>
  <c r="G455" i="10"/>
  <c r="G226" i="10"/>
  <c r="G313" i="10"/>
  <c r="G249" i="10"/>
  <c r="G403" i="10"/>
  <c r="G466" i="10"/>
  <c r="G512" i="10"/>
  <c r="G532" i="10" s="1"/>
  <c r="G251" i="10"/>
  <c r="G350" i="10"/>
  <c r="G269" i="10"/>
  <c r="G314" i="10"/>
  <c r="G392" i="10"/>
  <c r="G247" i="10"/>
  <c r="G378" i="10"/>
  <c r="G379" i="10"/>
  <c r="G215" i="10"/>
  <c r="G217" i="10" s="1"/>
  <c r="G452" i="10"/>
  <c r="G465" i="10"/>
  <c r="G462" i="10"/>
  <c r="G540" i="10"/>
  <c r="G391" i="10"/>
  <c r="G549" i="10"/>
  <c r="G560" i="10" s="1"/>
  <c r="G321" i="10"/>
  <c r="G380" i="10"/>
  <c r="G341" i="10"/>
  <c r="G516" i="10"/>
  <c r="G250" i="10"/>
  <c r="G454" i="10"/>
  <c r="G279" i="10"/>
  <c r="G338" i="10"/>
  <c r="G404" i="10"/>
  <c r="G528" i="10"/>
  <c r="G456" i="10"/>
  <c r="G176" i="10"/>
  <c r="G174" i="10"/>
  <c r="G173" i="10"/>
  <c r="G177" i="10"/>
  <c r="G175" i="10"/>
  <c r="G169" i="10"/>
  <c r="G168" i="10"/>
  <c r="G167" i="10"/>
  <c r="G163" i="10"/>
  <c r="G162" i="10"/>
  <c r="G160" i="10"/>
  <c r="G164" i="10"/>
  <c r="G161" i="10"/>
  <c r="G166" i="10"/>
  <c r="G165" i="10"/>
  <c r="G153" i="10"/>
  <c r="G154" i="10"/>
  <c r="G155" i="10"/>
  <c r="G152" i="10"/>
  <c r="G156" i="10"/>
  <c r="G151" i="10"/>
  <c r="G144" i="10"/>
  <c r="G142" i="10"/>
  <c r="G143" i="10"/>
  <c r="G141" i="10"/>
  <c r="G129" i="10"/>
  <c r="G137" i="10"/>
  <c r="G138" i="10"/>
  <c r="G136" i="10"/>
  <c r="G135" i="10"/>
  <c r="G134" i="10"/>
  <c r="G106" i="10"/>
  <c r="G105" i="10"/>
  <c r="G201" i="10"/>
  <c r="G205" i="10" s="1"/>
  <c r="G49" i="10"/>
  <c r="G50" i="10"/>
  <c r="G197" i="10"/>
  <c r="G95" i="10"/>
  <c r="G18" i="10"/>
  <c r="G12" i="10"/>
  <c r="G186" i="10"/>
  <c r="G43" i="10"/>
  <c r="G158" i="10"/>
  <c r="G115" i="10"/>
  <c r="G21" i="10"/>
  <c r="G29" i="10"/>
  <c r="G140" i="10"/>
  <c r="G32" i="10"/>
  <c r="G193" i="10"/>
  <c r="G94" i="10"/>
  <c r="G131" i="10"/>
  <c r="G19" i="10"/>
  <c r="G75" i="10"/>
  <c r="G98" i="10"/>
  <c r="G28" i="10"/>
  <c r="G91" i="10"/>
  <c r="G81" i="10"/>
  <c r="G20" i="10"/>
  <c r="G104" i="10"/>
  <c r="G35" i="10"/>
  <c r="G37" i="10"/>
  <c r="G182" i="10"/>
  <c r="G67" i="10"/>
  <c r="G74" i="10"/>
  <c r="G48" i="10"/>
  <c r="G24" i="10"/>
  <c r="G113" i="10"/>
  <c r="G93" i="10"/>
  <c r="G133" i="10"/>
  <c r="G116" i="10"/>
  <c r="G23" i="10"/>
  <c r="G65" i="10"/>
  <c r="G79" i="10"/>
  <c r="G202" i="10"/>
  <c r="G123" i="10"/>
  <c r="G126" i="10"/>
  <c r="G203" i="10"/>
  <c r="G31" i="10"/>
  <c r="G82" i="10"/>
  <c r="G36" i="10"/>
  <c r="G124" i="10"/>
  <c r="G194" i="10"/>
  <c r="G128" i="10"/>
  <c r="G146" i="10"/>
  <c r="G122" i="10"/>
  <c r="G171" i="10" s="1"/>
  <c r="G45" i="10"/>
  <c r="G185" i="10"/>
  <c r="G99" i="10"/>
  <c r="G54" i="10"/>
  <c r="G56" i="10"/>
  <c r="G63" i="10"/>
  <c r="G76" i="10"/>
  <c r="G22" i="10"/>
  <c r="G58" i="10"/>
  <c r="G195" i="10"/>
  <c r="G77" i="10"/>
  <c r="G112" i="10"/>
  <c r="G30" i="10"/>
  <c r="G180" i="10"/>
  <c r="G46" i="10"/>
  <c r="G86" i="10"/>
  <c r="G55" i="10"/>
  <c r="G102" i="10"/>
  <c r="G179" i="10"/>
  <c r="G6" i="10"/>
  <c r="G10" i="10" s="1"/>
  <c r="G100" i="10"/>
  <c r="G117" i="10"/>
  <c r="G127" i="10"/>
  <c r="G47" i="10"/>
  <c r="G188" i="10"/>
  <c r="G83" i="10"/>
  <c r="G207" i="10"/>
  <c r="G209" i="10" s="1"/>
  <c r="G187" i="10"/>
  <c r="G110" i="10"/>
  <c r="G183" i="10"/>
  <c r="G150" i="10"/>
  <c r="G42" i="10"/>
  <c r="G52" i="10" s="1"/>
  <c r="G13" i="10"/>
  <c r="G38" i="10"/>
  <c r="G14" i="10"/>
  <c r="G148" i="10"/>
  <c r="G73" i="10"/>
  <c r="G108" i="10" s="1"/>
  <c r="G89" i="10"/>
  <c r="G33" i="10"/>
  <c r="G196" i="10"/>
  <c r="G64" i="10"/>
  <c r="G114" i="10"/>
  <c r="G147" i="10"/>
  <c r="G192" i="10"/>
  <c r="G90" i="10"/>
  <c r="G181" i="10"/>
  <c r="G87" i="10"/>
  <c r="G125" i="10"/>
  <c r="G78" i="10"/>
  <c r="G101" i="10"/>
  <c r="G96" i="10"/>
  <c r="G34" i="10"/>
  <c r="G57" i="10"/>
  <c r="G68" i="10"/>
  <c r="G85" i="10"/>
  <c r="G66" i="10"/>
  <c r="G44" i="10"/>
  <c r="G80" i="10"/>
  <c r="G178" i="10"/>
  <c r="G130" i="10"/>
  <c r="G103" i="10"/>
  <c r="G88" i="10"/>
  <c r="G111" i="10"/>
  <c r="G184" i="10"/>
  <c r="G256" i="10"/>
  <c r="G263" i="10" s="1"/>
  <c r="G245" i="10"/>
  <c r="G235" i="10"/>
  <c r="G219" i="10"/>
  <c r="G325" i="8"/>
  <c r="G243" i="8"/>
  <c r="G440" i="10" l="1"/>
  <c r="G434" i="10"/>
  <c r="G441" i="10"/>
  <c r="G426" i="10"/>
  <c r="G498" i="10" s="1"/>
  <c r="G435" i="10"/>
  <c r="G427" i="10"/>
  <c r="G442" i="10"/>
  <c r="G436" i="10"/>
  <c r="G433" i="10"/>
  <c r="G430" i="10"/>
  <c r="G431" i="10"/>
  <c r="G439" i="10"/>
  <c r="G437" i="10"/>
  <c r="G438" i="10"/>
  <c r="G445" i="10"/>
  <c r="G443" i="10"/>
  <c r="G444" i="10"/>
  <c r="G223" i="10"/>
  <c r="G243" i="10"/>
  <c r="G254" i="10"/>
  <c r="G233" i="10"/>
  <c r="G40" i="10"/>
  <c r="G26" i="10"/>
  <c r="G190" i="10"/>
  <c r="G70" i="10"/>
  <c r="G16" i="10"/>
  <c r="G357" i="10"/>
  <c r="G199" i="10"/>
  <c r="G119" i="10"/>
  <c r="G60" i="10"/>
  <c r="B6" i="3"/>
  <c r="F393" i="4"/>
  <c r="F394" i="4" s="1"/>
  <c r="F382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5" i="4"/>
  <c r="F359" i="4"/>
  <c r="F358" i="4"/>
  <c r="F357" i="4"/>
  <c r="F355" i="4"/>
  <c r="F354" i="4"/>
  <c r="F353" i="4"/>
  <c r="F351" i="4"/>
  <c r="F350" i="4"/>
  <c r="F349" i="4"/>
  <c r="F347" i="4"/>
  <c r="F346" i="4"/>
  <c r="F345" i="4"/>
  <c r="F344" i="4"/>
  <c r="F343" i="4"/>
  <c r="F342" i="4"/>
  <c r="F341" i="4"/>
  <c r="F340" i="4"/>
  <c r="F339" i="4"/>
  <c r="F335" i="4"/>
  <c r="F334" i="4"/>
  <c r="F333" i="4"/>
  <c r="F332" i="4"/>
  <c r="F331" i="4"/>
  <c r="F330" i="4"/>
  <c r="F329" i="4"/>
  <c r="F325" i="4"/>
  <c r="F324" i="4"/>
  <c r="F323" i="4"/>
  <c r="F322" i="4"/>
  <c r="F321" i="4"/>
  <c r="F320" i="4"/>
  <c r="F319" i="4"/>
  <c r="F318" i="4"/>
  <c r="F317" i="4"/>
  <c r="F316" i="4"/>
  <c r="F314" i="4"/>
  <c r="F312" i="4"/>
  <c r="F310" i="4"/>
  <c r="F308" i="4"/>
  <c r="F307" i="4"/>
  <c r="F306" i="4"/>
  <c r="F305" i="4"/>
  <c r="F304" i="4"/>
  <c r="F303" i="4"/>
  <c r="F302" i="4"/>
  <c r="F301" i="4"/>
  <c r="F300" i="4"/>
  <c r="F299" i="4"/>
  <c r="F298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0" i="4"/>
  <c r="F279" i="4"/>
  <c r="F276" i="4"/>
  <c r="F275" i="4"/>
  <c r="F271" i="4"/>
  <c r="F269" i="4"/>
  <c r="F267" i="4"/>
  <c r="F266" i="4"/>
  <c r="F265" i="4"/>
  <c r="F264" i="4"/>
  <c r="F257" i="4"/>
  <c r="F261" i="4" s="1"/>
  <c r="F254" i="4"/>
  <c r="F252" i="4"/>
  <c r="F251" i="4"/>
  <c r="F249" i="4"/>
  <c r="E231" i="4"/>
  <c r="F231" i="4" s="1"/>
  <c r="E228" i="4"/>
  <c r="F228" i="4" s="1"/>
  <c r="E225" i="4"/>
  <c r="F225" i="4" s="1"/>
  <c r="F222" i="4"/>
  <c r="F221" i="4"/>
  <c r="F220" i="4"/>
  <c r="F217" i="4"/>
  <c r="F218" i="4" s="1"/>
  <c r="F209" i="4"/>
  <c r="F206" i="4"/>
  <c r="F205" i="4"/>
  <c r="F204" i="4"/>
  <c r="F201" i="4"/>
  <c r="F200" i="4"/>
  <c r="F199" i="4"/>
  <c r="F198" i="4"/>
  <c r="F197" i="4"/>
  <c r="F196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45" i="4"/>
  <c r="F133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6" i="4"/>
  <c r="F115" i="4"/>
  <c r="F113" i="4"/>
  <c r="F112" i="4"/>
  <c r="F111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0" i="4"/>
  <c r="F59" i="4"/>
  <c r="F56" i="4"/>
  <c r="F55" i="4"/>
  <c r="F47" i="4"/>
  <c r="F253" i="4"/>
  <c r="F248" i="4"/>
  <c r="E247" i="4" s="1"/>
  <c r="F247" i="4" s="1"/>
  <c r="F235" i="4"/>
  <c r="E230" i="4"/>
  <c r="F230" i="4" s="1"/>
  <c r="E227" i="4"/>
  <c r="F227" i="4" s="1"/>
  <c r="E226" i="4" s="1"/>
  <c r="F226" i="4" s="1"/>
  <c r="F245" i="4" l="1"/>
  <c r="F210" i="4"/>
  <c r="F52" i="4"/>
  <c r="F336" i="4"/>
  <c r="F180" i="4"/>
  <c r="F142" i="4"/>
  <c r="F391" i="4"/>
  <c r="F10" i="4"/>
  <c r="F272" i="4"/>
  <c r="F326" i="4"/>
  <c r="F194" i="4"/>
  <c r="F202" i="4"/>
  <c r="F207" i="4"/>
  <c r="F223" i="4"/>
  <c r="F15" i="4"/>
  <c r="F131" i="4"/>
  <c r="F360" i="4"/>
  <c r="F380" i="4"/>
  <c r="F24" i="4"/>
  <c r="F40" i="4"/>
  <c r="F31" i="4"/>
  <c r="E229" i="4"/>
  <c r="F229" i="4" s="1"/>
  <c r="F232" i="4" s="1"/>
  <c r="F250" i="4"/>
  <c r="F255" i="4" s="1"/>
  <c r="G396" i="4" l="1"/>
  <c r="G212" i="4"/>
  <c r="G209" i="4" s="1"/>
  <c r="G210" i="4" s="1"/>
  <c r="B7" i="3"/>
  <c r="G383" i="4" l="1"/>
  <c r="G384" i="4"/>
  <c r="G390" i="4"/>
  <c r="G385" i="4"/>
  <c r="G382" i="4"/>
  <c r="G386" i="4"/>
  <c r="G387" i="4"/>
  <c r="G388" i="4"/>
  <c r="G389" i="4"/>
  <c r="G368" i="4"/>
  <c r="G374" i="4"/>
  <c r="G362" i="4"/>
  <c r="G373" i="4"/>
  <c r="G363" i="4"/>
  <c r="G369" i="4"/>
  <c r="G375" i="4"/>
  <c r="G364" i="4"/>
  <c r="G370" i="4"/>
  <c r="G376" i="4"/>
  <c r="G365" i="4"/>
  <c r="G371" i="4"/>
  <c r="G377" i="4"/>
  <c r="G379" i="4"/>
  <c r="G366" i="4"/>
  <c r="G372" i="4"/>
  <c r="G378" i="4"/>
  <c r="G367" i="4"/>
  <c r="G345" i="4"/>
  <c r="G358" i="4"/>
  <c r="G357" i="4"/>
  <c r="G340" i="4"/>
  <c r="G346" i="4"/>
  <c r="G353" i="4"/>
  <c r="G359" i="4"/>
  <c r="G344" i="4"/>
  <c r="G341" i="4"/>
  <c r="G347" i="4"/>
  <c r="G354" i="4"/>
  <c r="G339" i="4"/>
  <c r="G351" i="4"/>
  <c r="G342" i="4"/>
  <c r="G349" i="4"/>
  <c r="G355" i="4"/>
  <c r="G343" i="4"/>
  <c r="G350" i="4"/>
  <c r="G333" i="4"/>
  <c r="G334" i="4"/>
  <c r="G329" i="4"/>
  <c r="G335" i="4"/>
  <c r="G330" i="4"/>
  <c r="G328" i="4"/>
  <c r="G331" i="4"/>
  <c r="G332" i="4"/>
  <c r="G283" i="4"/>
  <c r="G289" i="4"/>
  <c r="G295" i="4"/>
  <c r="G301" i="4"/>
  <c r="G307" i="4"/>
  <c r="G319" i="4"/>
  <c r="G325" i="4"/>
  <c r="G276" i="4"/>
  <c r="G284" i="4"/>
  <c r="G290" i="4"/>
  <c r="G296" i="4"/>
  <c r="G302" i="4"/>
  <c r="G308" i="4"/>
  <c r="G314" i="4"/>
  <c r="G320" i="4"/>
  <c r="G275" i="4"/>
  <c r="G286" i="4"/>
  <c r="G323" i="4"/>
  <c r="G279" i="4"/>
  <c r="G285" i="4"/>
  <c r="G291" i="4"/>
  <c r="G303" i="4"/>
  <c r="G321" i="4"/>
  <c r="G280" i="4"/>
  <c r="G292" i="4"/>
  <c r="G298" i="4"/>
  <c r="G304" i="4"/>
  <c r="G310" i="4"/>
  <c r="G316" i="4"/>
  <c r="G322" i="4"/>
  <c r="G287" i="4"/>
  <c r="G293" i="4"/>
  <c r="G299" i="4"/>
  <c r="G305" i="4"/>
  <c r="G317" i="4"/>
  <c r="G282" i="4"/>
  <c r="G288" i="4"/>
  <c r="G294" i="4"/>
  <c r="G300" i="4"/>
  <c r="G306" i="4"/>
  <c r="G312" i="4"/>
  <c r="G318" i="4"/>
  <c r="G324" i="4"/>
  <c r="G271" i="4"/>
  <c r="G249" i="4"/>
  <c r="G247" i="4"/>
  <c r="G265" i="4"/>
  <c r="G250" i="4"/>
  <c r="G266" i="4"/>
  <c r="G258" i="4"/>
  <c r="G251" i="4"/>
  <c r="G267" i="4"/>
  <c r="G259" i="4"/>
  <c r="G252" i="4"/>
  <c r="G269" i="4"/>
  <c r="G260" i="4"/>
  <c r="G253" i="4"/>
  <c r="G270" i="4"/>
  <c r="G248" i="4"/>
  <c r="G254" i="4"/>
  <c r="G264" i="4"/>
  <c r="G257" i="4"/>
  <c r="G238" i="4"/>
  <c r="G244" i="4"/>
  <c r="G239" i="4"/>
  <c r="G234" i="4"/>
  <c r="G240" i="4"/>
  <c r="G235" i="4"/>
  <c r="G241" i="4"/>
  <c r="G236" i="4"/>
  <c r="G242" i="4"/>
  <c r="G237" i="4"/>
  <c r="G243" i="4"/>
  <c r="G217" i="4"/>
  <c r="G218" i="4" s="1"/>
  <c r="G230" i="4"/>
  <c r="G222" i="4"/>
  <c r="G231" i="4"/>
  <c r="G220" i="4"/>
  <c r="G221" i="4"/>
  <c r="G226" i="4"/>
  <c r="G225" i="4"/>
  <c r="G227" i="4"/>
  <c r="G228" i="4"/>
  <c r="G229" i="4"/>
  <c r="G205" i="4"/>
  <c r="G206" i="4"/>
  <c r="G204" i="4"/>
  <c r="G207" i="4" s="1"/>
  <c r="G201" i="4"/>
  <c r="G197" i="4"/>
  <c r="G198" i="4"/>
  <c r="G199" i="4"/>
  <c r="G200" i="4"/>
  <c r="G196" i="4"/>
  <c r="G202" i="4" s="1"/>
  <c r="G151" i="4"/>
  <c r="G157" i="4"/>
  <c r="G175" i="4"/>
  <c r="G184" i="4"/>
  <c r="G190" i="4"/>
  <c r="G161" i="4"/>
  <c r="G188" i="4"/>
  <c r="G154" i="4"/>
  <c r="G149" i="4"/>
  <c r="G150" i="4"/>
  <c r="G162" i="4"/>
  <c r="G168" i="4"/>
  <c r="G174" i="4"/>
  <c r="G183" i="4"/>
  <c r="G189" i="4"/>
  <c r="G146" i="4"/>
  <c r="G158" i="4"/>
  <c r="G164" i="4"/>
  <c r="G170" i="4"/>
  <c r="G176" i="4"/>
  <c r="G185" i="4"/>
  <c r="G191" i="4"/>
  <c r="G147" i="4"/>
  <c r="G153" i="4"/>
  <c r="G159" i="4"/>
  <c r="G165" i="4"/>
  <c r="G171" i="4"/>
  <c r="G177" i="4"/>
  <c r="G186" i="4"/>
  <c r="G192" i="4"/>
  <c r="G148" i="4"/>
  <c r="G166" i="4"/>
  <c r="G172" i="4"/>
  <c r="G178" i="4"/>
  <c r="G187" i="4"/>
  <c r="G193" i="4"/>
  <c r="G155" i="4"/>
  <c r="G173" i="4"/>
  <c r="G179" i="4"/>
  <c r="G182" i="4"/>
  <c r="G145" i="4"/>
  <c r="G139" i="4"/>
  <c r="G134" i="4"/>
  <c r="G140" i="4"/>
  <c r="G133" i="4"/>
  <c r="G138" i="4"/>
  <c r="G135" i="4"/>
  <c r="G141" i="4"/>
  <c r="G136" i="4"/>
  <c r="G137" i="4"/>
  <c r="G65" i="4"/>
  <c r="G71" i="4"/>
  <c r="G78" i="4"/>
  <c r="G84" i="4"/>
  <c r="G90" i="4"/>
  <c r="G97" i="4"/>
  <c r="G103" i="4"/>
  <c r="G109" i="4"/>
  <c r="G118" i="4"/>
  <c r="G124" i="4"/>
  <c r="G130" i="4"/>
  <c r="G74" i="4"/>
  <c r="G121" i="4"/>
  <c r="G76" i="4"/>
  <c r="G70" i="4"/>
  <c r="G129" i="4"/>
  <c r="G59" i="4"/>
  <c r="G66" i="4"/>
  <c r="G72" i="4"/>
  <c r="G79" i="4"/>
  <c r="G85" i="4"/>
  <c r="G91" i="4"/>
  <c r="G98" i="4"/>
  <c r="G104" i="4"/>
  <c r="G111" i="4"/>
  <c r="G119" i="4"/>
  <c r="G125" i="4"/>
  <c r="G56" i="4"/>
  <c r="G68" i="4"/>
  <c r="G113" i="4"/>
  <c r="G69" i="4"/>
  <c r="G77" i="4"/>
  <c r="G60" i="4"/>
  <c r="G67" i="4"/>
  <c r="G73" i="4"/>
  <c r="G80" i="4"/>
  <c r="G86" i="4"/>
  <c r="G92" i="4"/>
  <c r="G99" i="4"/>
  <c r="G105" i="4"/>
  <c r="G112" i="4"/>
  <c r="G120" i="4"/>
  <c r="G126" i="4"/>
  <c r="G55" i="4"/>
  <c r="G62" i="4"/>
  <c r="G81" i="4"/>
  <c r="G87" i="4"/>
  <c r="G93" i="4"/>
  <c r="G100" i="4"/>
  <c r="G106" i="4"/>
  <c r="G127" i="4"/>
  <c r="G63" i="4"/>
  <c r="G82" i="4"/>
  <c r="G88" i="4"/>
  <c r="G94" i="4"/>
  <c r="G101" i="4"/>
  <c r="G107" i="4"/>
  <c r="G115" i="4"/>
  <c r="G122" i="4"/>
  <c r="G128" i="4"/>
  <c r="G64" i="4"/>
  <c r="G83" i="4"/>
  <c r="G89" i="4"/>
  <c r="G96" i="4"/>
  <c r="G102" i="4"/>
  <c r="G108" i="4"/>
  <c r="G116" i="4"/>
  <c r="G123" i="4"/>
  <c r="G51" i="4"/>
  <c r="G50" i="4"/>
  <c r="G43" i="4"/>
  <c r="G44" i="4"/>
  <c r="G45" i="4"/>
  <c r="G46" i="4"/>
  <c r="G42" i="4"/>
  <c r="G37" i="4"/>
  <c r="G38" i="4"/>
  <c r="G39" i="4"/>
  <c r="G34" i="4"/>
  <c r="G33" i="4"/>
  <c r="G35" i="4"/>
  <c r="G36" i="4"/>
  <c r="G26" i="4"/>
  <c r="G27" i="4"/>
  <c r="G28" i="4"/>
  <c r="G29" i="4"/>
  <c r="G30" i="4"/>
  <c r="G23" i="4"/>
  <c r="G18" i="4"/>
  <c r="G17" i="4"/>
  <c r="G22" i="4"/>
  <c r="G19" i="4"/>
  <c r="G21" i="4"/>
  <c r="G20" i="4"/>
  <c r="G12" i="4"/>
  <c r="G14" i="4"/>
  <c r="G13" i="4"/>
  <c r="G8" i="4"/>
  <c r="G9" i="4"/>
  <c r="G7" i="4"/>
  <c r="G6" i="4"/>
  <c r="F551" i="1"/>
  <c r="F542" i="1"/>
  <c r="F543" i="1"/>
  <c r="F544" i="1"/>
  <c r="F545" i="1"/>
  <c r="F546" i="1"/>
  <c r="F547" i="1"/>
  <c r="F541" i="1"/>
  <c r="F526" i="1"/>
  <c r="F527" i="1"/>
  <c r="F528" i="1"/>
  <c r="F529" i="1"/>
  <c r="F530" i="1"/>
  <c r="F531" i="1"/>
  <c r="F532" i="1"/>
  <c r="F533" i="1"/>
  <c r="F534" i="1"/>
  <c r="F535" i="1"/>
  <c r="F536" i="1"/>
  <c r="F525" i="1"/>
  <c r="F495" i="1"/>
  <c r="F496" i="1"/>
  <c r="F497" i="1"/>
  <c r="F498" i="1"/>
  <c r="F499" i="1"/>
  <c r="F501" i="1"/>
  <c r="F502" i="1"/>
  <c r="F503" i="1"/>
  <c r="F505" i="1"/>
  <c r="F506" i="1"/>
  <c r="F508" i="1"/>
  <c r="F509" i="1"/>
  <c r="F510" i="1"/>
  <c r="F512" i="1"/>
  <c r="F513" i="1"/>
  <c r="F514" i="1"/>
  <c r="F515" i="1"/>
  <c r="F516" i="1"/>
  <c r="F517" i="1"/>
  <c r="F518" i="1"/>
  <c r="F519" i="1"/>
  <c r="F520" i="1"/>
  <c r="F521" i="1"/>
  <c r="F494" i="1"/>
  <c r="F482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6" i="1"/>
  <c r="F477" i="1"/>
  <c r="F478" i="1"/>
  <c r="F454" i="1"/>
  <c r="F445" i="1"/>
  <c r="F446" i="1"/>
  <c r="F447" i="1"/>
  <c r="F444" i="1"/>
  <c r="F436" i="1"/>
  <c r="F437" i="1"/>
  <c r="F438" i="1"/>
  <c r="F439" i="1"/>
  <c r="F435" i="1"/>
  <c r="F426" i="1"/>
  <c r="F427" i="1"/>
  <c r="F428" i="1"/>
  <c r="F429" i="1"/>
  <c r="F430" i="1"/>
  <c r="F431" i="1"/>
  <c r="F425" i="1"/>
  <c r="F408" i="1"/>
  <c r="F400" i="1"/>
  <c r="F401" i="1"/>
  <c r="F399" i="1"/>
  <c r="F395" i="1"/>
  <c r="F385" i="1"/>
  <c r="F380" i="1"/>
  <c r="F381" i="1"/>
  <c r="F379" i="1"/>
  <c r="F367" i="1"/>
  <c r="F368" i="1"/>
  <c r="F369" i="1"/>
  <c r="F370" i="1"/>
  <c r="F371" i="1"/>
  <c r="F372" i="1"/>
  <c r="F373" i="1"/>
  <c r="F374" i="1"/>
  <c r="F375" i="1"/>
  <c r="F36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46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12" i="1"/>
  <c r="F301" i="1"/>
  <c r="F302" i="1"/>
  <c r="F303" i="1"/>
  <c r="F304" i="1"/>
  <c r="F305" i="1"/>
  <c r="F306" i="1"/>
  <c r="F307" i="1"/>
  <c r="F300" i="1"/>
  <c r="F210" i="1"/>
  <c r="F213" i="1"/>
  <c r="F214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8" i="1"/>
  <c r="F249" i="1"/>
  <c r="F250" i="1"/>
  <c r="F251" i="1"/>
  <c r="F252" i="1"/>
  <c r="F253" i="1"/>
  <c r="F254" i="1"/>
  <c r="F255" i="1"/>
  <c r="F256" i="1"/>
  <c r="F257" i="1"/>
  <c r="F258" i="1"/>
  <c r="F260" i="1"/>
  <c r="F261" i="1"/>
  <c r="F262" i="1"/>
  <c r="F263" i="1"/>
  <c r="F264" i="1"/>
  <c r="F266" i="1"/>
  <c r="F267" i="1"/>
  <c r="F268" i="1"/>
  <c r="F269" i="1"/>
  <c r="F270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7" i="1"/>
  <c r="F288" i="1"/>
  <c r="F289" i="1"/>
  <c r="F290" i="1"/>
  <c r="F291" i="1"/>
  <c r="F292" i="1"/>
  <c r="F293" i="1"/>
  <c r="F294" i="1"/>
  <c r="F295" i="1"/>
  <c r="F296" i="1"/>
  <c r="F209" i="1"/>
  <c r="F190" i="1"/>
  <c r="F191" i="1"/>
  <c r="F192" i="1"/>
  <c r="F189" i="1"/>
  <c r="F179" i="1"/>
  <c r="F180" i="1"/>
  <c r="F181" i="1"/>
  <c r="F182" i="1"/>
  <c r="F183" i="1"/>
  <c r="F184" i="1"/>
  <c r="F185" i="1"/>
  <c r="F178" i="1"/>
  <c r="F165" i="1"/>
  <c r="F166" i="1"/>
  <c r="F167" i="1"/>
  <c r="F168" i="1"/>
  <c r="F169" i="1"/>
  <c r="F170" i="1"/>
  <c r="F171" i="1"/>
  <c r="F172" i="1"/>
  <c r="F173" i="1"/>
  <c r="F174" i="1"/>
  <c r="F149" i="1"/>
  <c r="F150" i="1"/>
  <c r="F148" i="1"/>
  <c r="F144" i="1"/>
  <c r="F135" i="1"/>
  <c r="F125" i="1"/>
  <c r="F126" i="1"/>
  <c r="F127" i="1"/>
  <c r="F128" i="1"/>
  <c r="F129" i="1"/>
  <c r="F130" i="1"/>
  <c r="F131" i="1"/>
  <c r="F124" i="1"/>
  <c r="F114" i="1"/>
  <c r="F115" i="1"/>
  <c r="F116" i="1"/>
  <c r="F117" i="1"/>
  <c r="F118" i="1"/>
  <c r="F119" i="1"/>
  <c r="F113" i="1"/>
  <c r="F98" i="1"/>
  <c r="F99" i="1"/>
  <c r="F101" i="1"/>
  <c r="F102" i="1"/>
  <c r="F104" i="1"/>
  <c r="F106" i="1"/>
  <c r="F107" i="1"/>
  <c r="F108" i="1"/>
  <c r="F97" i="1"/>
  <c r="F88" i="1"/>
  <c r="F89" i="1"/>
  <c r="F90" i="1"/>
  <c r="F91" i="1"/>
  <c r="F92" i="1"/>
  <c r="F87" i="1"/>
  <c r="F60" i="1"/>
  <c r="F61" i="1"/>
  <c r="F62" i="1"/>
  <c r="F63" i="1"/>
  <c r="F64" i="1"/>
  <c r="F65" i="1"/>
  <c r="F66" i="1"/>
  <c r="F67" i="1"/>
  <c r="F68" i="1"/>
  <c r="F69" i="1"/>
  <c r="F70" i="1"/>
  <c r="F71" i="1"/>
  <c r="F73" i="1"/>
  <c r="F74" i="1"/>
  <c r="F75" i="1"/>
  <c r="F76" i="1"/>
  <c r="F77" i="1"/>
  <c r="F78" i="1"/>
  <c r="F79" i="1"/>
  <c r="F81" i="1"/>
  <c r="F82" i="1"/>
  <c r="F83" i="1"/>
  <c r="F59" i="1"/>
  <c r="F51" i="1"/>
  <c r="F52" i="1"/>
  <c r="F54" i="1"/>
  <c r="F50" i="1"/>
  <c r="F44" i="1"/>
  <c r="F45" i="1"/>
  <c r="F43" i="1"/>
  <c r="F37" i="1"/>
  <c r="F38" i="1"/>
  <c r="F39" i="1"/>
  <c r="F36" i="1"/>
  <c r="F28" i="1"/>
  <c r="F29" i="1"/>
  <c r="F30" i="1"/>
  <c r="F31" i="1"/>
  <c r="F32" i="1"/>
  <c r="F27" i="1"/>
  <c r="F18" i="1"/>
  <c r="F19" i="1"/>
  <c r="F20" i="1"/>
  <c r="F21" i="1"/>
  <c r="F22" i="1"/>
  <c r="F23" i="1"/>
  <c r="F17" i="1"/>
  <c r="F12" i="1"/>
  <c r="F13" i="1"/>
  <c r="F11" i="1"/>
  <c r="F7" i="1"/>
  <c r="E418" i="1"/>
  <c r="F418" i="1" s="1"/>
  <c r="E164" i="1"/>
  <c r="E415" i="1" s="1"/>
  <c r="F415" i="1" s="1"/>
  <c r="E160" i="1"/>
  <c r="E411" i="1" s="1"/>
  <c r="F411" i="1" s="1"/>
  <c r="E157" i="1"/>
  <c r="E408" i="1" s="1"/>
  <c r="E156" i="1"/>
  <c r="E407" i="1" s="1"/>
  <c r="F407" i="1" s="1"/>
  <c r="G391" i="4" l="1"/>
  <c r="G380" i="4"/>
  <c r="G360" i="4"/>
  <c r="G336" i="4"/>
  <c r="G326" i="4"/>
  <c r="G272" i="4"/>
  <c r="G255" i="4"/>
  <c r="G261" i="4"/>
  <c r="G232" i="4"/>
  <c r="G223" i="4"/>
  <c r="G245" i="4"/>
  <c r="G194" i="4"/>
  <c r="G180" i="4"/>
  <c r="G142" i="4"/>
  <c r="G131" i="4"/>
  <c r="G52" i="4"/>
  <c r="G47" i="4"/>
  <c r="G40" i="4"/>
  <c r="G24" i="4"/>
  <c r="G10" i="4"/>
  <c r="G15" i="4"/>
  <c r="G31" i="4"/>
  <c r="F164" i="1"/>
  <c r="E416" i="1"/>
  <c r="F416" i="1" s="1"/>
  <c r="E417" i="1"/>
  <c r="F417" i="1" s="1"/>
  <c r="E159" i="1"/>
  <c r="F159" i="1" s="1"/>
  <c r="E154" i="1"/>
  <c r="E405" i="1" s="1"/>
  <c r="F405" i="1" s="1"/>
  <c r="E155" i="1"/>
  <c r="E406" i="1" s="1"/>
  <c r="F406" i="1" s="1"/>
  <c r="F553" i="1"/>
  <c r="D483" i="1"/>
  <c r="F483" i="1" s="1"/>
  <c r="F489" i="1"/>
  <c r="F488" i="1"/>
  <c r="F487" i="1"/>
  <c r="F486" i="1"/>
  <c r="F485" i="1"/>
  <c r="F484" i="1"/>
  <c r="F449" i="1"/>
  <c r="F403" i="1"/>
  <c r="F397" i="1"/>
  <c r="F387" i="1"/>
  <c r="F198" i="1"/>
  <c r="F199" i="1"/>
  <c r="F200" i="1"/>
  <c r="F202" i="1"/>
  <c r="F204" i="1"/>
  <c r="F197" i="1"/>
  <c r="F160" i="1"/>
  <c r="F157" i="1"/>
  <c r="F156" i="1"/>
  <c r="F146" i="1"/>
  <c r="F137" i="1"/>
  <c r="F9" i="1"/>
  <c r="F549" i="1" l="1"/>
  <c r="F206" i="1"/>
  <c r="F298" i="1"/>
  <c r="F451" i="1"/>
  <c r="F480" i="1"/>
  <c r="F538" i="1"/>
  <c r="F344" i="1"/>
  <c r="F377" i="1"/>
  <c r="F363" i="1"/>
  <c r="F523" i="1"/>
  <c r="F121" i="1"/>
  <c r="F383" i="1"/>
  <c r="E158" i="1"/>
  <c r="F158" i="1" s="1"/>
  <c r="F154" i="1"/>
  <c r="F155" i="1"/>
  <c r="E410" i="1"/>
  <c r="F410" i="1" s="1"/>
  <c r="F441" i="1"/>
  <c r="F433" i="1"/>
  <c r="F47" i="1"/>
  <c r="F309" i="1"/>
  <c r="F152" i="1"/>
  <c r="F491" i="1"/>
  <c r="F94" i="1"/>
  <c r="F15" i="1"/>
  <c r="F56" i="1"/>
  <c r="F110" i="1"/>
  <c r="F133" i="1"/>
  <c r="F85" i="1"/>
  <c r="F41" i="1"/>
  <c r="E409" i="1" l="1"/>
  <c r="E419" i="1"/>
  <c r="F419" i="1" s="1"/>
  <c r="F34" i="1"/>
  <c r="F162" i="1"/>
  <c r="F25" i="1"/>
  <c r="F187" i="1"/>
  <c r="F194" i="1"/>
  <c r="E421" i="1"/>
  <c r="F421" i="1" s="1"/>
  <c r="E420" i="1"/>
  <c r="F420" i="1" s="1"/>
  <c r="F413" i="1" l="1"/>
  <c r="F409" i="1"/>
  <c r="F176" i="1"/>
  <c r="G138" i="1"/>
  <c r="F423" i="1"/>
  <c r="G555" i="1" l="1"/>
  <c r="G551" i="1" s="1"/>
  <c r="G553" i="1" s="1"/>
  <c r="G379" i="1"/>
  <c r="G380" i="1"/>
  <c r="G381" i="1"/>
  <c r="G385" i="1"/>
  <c r="G387" i="1" s="1"/>
  <c r="G372" i="1"/>
  <c r="G371" i="1"/>
  <c r="G367" i="1"/>
  <c r="G373" i="1"/>
  <c r="G368" i="1"/>
  <c r="G374" i="1"/>
  <c r="G369" i="1"/>
  <c r="G375" i="1"/>
  <c r="G370" i="1"/>
  <c r="G366" i="1"/>
  <c r="G352" i="1"/>
  <c r="G358" i="1"/>
  <c r="G347" i="1"/>
  <c r="G353" i="1"/>
  <c r="G359" i="1"/>
  <c r="G348" i="1"/>
  <c r="G354" i="1"/>
  <c r="G360" i="1"/>
  <c r="G349" i="1"/>
  <c r="G355" i="1"/>
  <c r="G361" i="1"/>
  <c r="G350" i="1"/>
  <c r="G356" i="1"/>
  <c r="G351" i="1"/>
  <c r="G357" i="1"/>
  <c r="G346" i="1"/>
  <c r="G318" i="1"/>
  <c r="G324" i="1"/>
  <c r="G336" i="1"/>
  <c r="G342" i="1"/>
  <c r="G340" i="1"/>
  <c r="G317" i="1"/>
  <c r="G323" i="1"/>
  <c r="G329" i="1"/>
  <c r="G335" i="1"/>
  <c r="G341" i="1"/>
  <c r="G330" i="1"/>
  <c r="G313" i="1"/>
  <c r="G319" i="1"/>
  <c r="G325" i="1"/>
  <c r="G331" i="1"/>
  <c r="G337" i="1"/>
  <c r="G312" i="1"/>
  <c r="G314" i="1"/>
  <c r="G320" i="1"/>
  <c r="G326" i="1"/>
  <c r="G332" i="1"/>
  <c r="G338" i="1"/>
  <c r="G315" i="1"/>
  <c r="G321" i="1"/>
  <c r="G327" i="1"/>
  <c r="G333" i="1"/>
  <c r="G339" i="1"/>
  <c r="G316" i="1"/>
  <c r="G322" i="1"/>
  <c r="G328" i="1"/>
  <c r="G334" i="1"/>
  <c r="G306" i="1"/>
  <c r="G301" i="1"/>
  <c r="G307" i="1"/>
  <c r="G302" i="1"/>
  <c r="G303" i="1"/>
  <c r="G304" i="1"/>
  <c r="G305" i="1"/>
  <c r="G300" i="1"/>
  <c r="G213" i="1"/>
  <c r="G219" i="1"/>
  <c r="G225" i="1"/>
  <c r="G231" i="1"/>
  <c r="G237" i="1"/>
  <c r="G243" i="1"/>
  <c r="G249" i="1"/>
  <c r="G255" i="1"/>
  <c r="G261" i="1"/>
  <c r="G267" i="1"/>
  <c r="G273" i="1"/>
  <c r="G279" i="1"/>
  <c r="G285" i="1"/>
  <c r="G291" i="1"/>
  <c r="G220" i="1"/>
  <c r="G226" i="1"/>
  <c r="G232" i="1"/>
  <c r="G238" i="1"/>
  <c r="G244" i="1"/>
  <c r="G250" i="1"/>
  <c r="G256" i="1"/>
  <c r="G262" i="1"/>
  <c r="G268" i="1"/>
  <c r="G274" i="1"/>
  <c r="G280" i="1"/>
  <c r="G286" i="1"/>
  <c r="G292" i="1"/>
  <c r="G272" i="1"/>
  <c r="G214" i="1"/>
  <c r="G296" i="1"/>
  <c r="G215" i="1"/>
  <c r="G221" i="1"/>
  <c r="G227" i="1"/>
  <c r="G233" i="1"/>
  <c r="G239" i="1"/>
  <c r="G245" i="1"/>
  <c r="G251" i="1"/>
  <c r="G257" i="1"/>
  <c r="G263" i="1"/>
  <c r="G269" i="1"/>
  <c r="G275" i="1"/>
  <c r="G281" i="1"/>
  <c r="G287" i="1"/>
  <c r="G293" i="1"/>
  <c r="G210" i="1"/>
  <c r="G216" i="1"/>
  <c r="G222" i="1"/>
  <c r="G228" i="1"/>
  <c r="G234" i="1"/>
  <c r="G240" i="1"/>
  <c r="G246" i="1"/>
  <c r="G252" i="1"/>
  <c r="G258" i="1"/>
  <c r="G264" i="1"/>
  <c r="G270" i="1"/>
  <c r="G276" i="1"/>
  <c r="G282" i="1"/>
  <c r="G288" i="1"/>
  <c r="G294" i="1"/>
  <c r="G211" i="1"/>
  <c r="G223" i="1"/>
  <c r="G229" i="1"/>
  <c r="G235" i="1"/>
  <c r="G241" i="1"/>
  <c r="G247" i="1"/>
  <c r="G253" i="1"/>
  <c r="G259" i="1"/>
  <c r="G265" i="1"/>
  <c r="G271" i="1"/>
  <c r="G277" i="1"/>
  <c r="G283" i="1"/>
  <c r="G289" i="1"/>
  <c r="G295" i="1"/>
  <c r="G212" i="1"/>
  <c r="G218" i="1"/>
  <c r="G224" i="1"/>
  <c r="G230" i="1"/>
  <c r="G236" i="1"/>
  <c r="G242" i="1"/>
  <c r="G248" i="1"/>
  <c r="G254" i="1"/>
  <c r="G260" i="1"/>
  <c r="G266" i="1"/>
  <c r="G278" i="1"/>
  <c r="G284" i="1"/>
  <c r="G290" i="1"/>
  <c r="G209" i="1"/>
  <c r="G217" i="1"/>
  <c r="G202" i="1"/>
  <c r="G198" i="1"/>
  <c r="G204" i="1"/>
  <c r="G199" i="1"/>
  <c r="G200" i="1"/>
  <c r="G197" i="1"/>
  <c r="G190" i="1"/>
  <c r="G191" i="1"/>
  <c r="G192" i="1"/>
  <c r="G189" i="1"/>
  <c r="G183" i="1"/>
  <c r="G184" i="1"/>
  <c r="G179" i="1"/>
  <c r="G185" i="1"/>
  <c r="G180" i="1"/>
  <c r="G181" i="1"/>
  <c r="G182" i="1"/>
  <c r="G178" i="1"/>
  <c r="G169" i="1"/>
  <c r="G164" i="1"/>
  <c r="G159" i="1"/>
  <c r="G170" i="1"/>
  <c r="G160" i="1"/>
  <c r="G165" i="1"/>
  <c r="G171" i="1"/>
  <c r="G155" i="1"/>
  <c r="G154" i="1"/>
  <c r="G172" i="1"/>
  <c r="G156" i="1"/>
  <c r="G166" i="1"/>
  <c r="G167" i="1"/>
  <c r="G173" i="1"/>
  <c r="G157" i="1"/>
  <c r="G168" i="1"/>
  <c r="G174" i="1"/>
  <c r="G158" i="1"/>
  <c r="G144" i="1"/>
  <c r="G146" i="1" s="1"/>
  <c r="G148" i="1"/>
  <c r="G149" i="1"/>
  <c r="G150" i="1"/>
  <c r="G12" i="1"/>
  <c r="G13" i="1"/>
  <c r="G11" i="1"/>
  <c r="G15" i="1" s="1"/>
  <c r="G7" i="1"/>
  <c r="G9" i="1" s="1"/>
  <c r="G18" i="1"/>
  <c r="G17" i="1"/>
  <c r="G19" i="1"/>
  <c r="G20" i="1"/>
  <c r="G21" i="1"/>
  <c r="G22" i="1"/>
  <c r="G23" i="1"/>
  <c r="G28" i="1"/>
  <c r="G37" i="1"/>
  <c r="G29" i="1"/>
  <c r="G38" i="1"/>
  <c r="G30" i="1"/>
  <c r="G39" i="1"/>
  <c r="G31" i="1"/>
  <c r="G36" i="1"/>
  <c r="G32" i="1"/>
  <c r="G27" i="1"/>
  <c r="G50" i="1"/>
  <c r="G44" i="1"/>
  <c r="G54" i="1"/>
  <c r="G45" i="1"/>
  <c r="G43" i="1"/>
  <c r="G51" i="1"/>
  <c r="G52" i="1"/>
  <c r="G65" i="1"/>
  <c r="G71" i="1"/>
  <c r="G83" i="1"/>
  <c r="G60" i="1"/>
  <c r="G66" i="1"/>
  <c r="G78" i="1"/>
  <c r="G59" i="1"/>
  <c r="G67" i="1"/>
  <c r="G73" i="1"/>
  <c r="G79" i="1"/>
  <c r="G61" i="1"/>
  <c r="G62" i="1"/>
  <c r="G68" i="1"/>
  <c r="G74" i="1"/>
  <c r="G63" i="1"/>
  <c r="G69" i="1"/>
  <c r="G75" i="1"/>
  <c r="G81" i="1"/>
  <c r="G64" i="1"/>
  <c r="G70" i="1"/>
  <c r="G76" i="1"/>
  <c r="G82" i="1"/>
  <c r="G77" i="1"/>
  <c r="G88" i="1"/>
  <c r="G89" i="1"/>
  <c r="G90" i="1"/>
  <c r="G91" i="1"/>
  <c r="G92" i="1"/>
  <c r="G87" i="1"/>
  <c r="G108" i="1"/>
  <c r="G101" i="1"/>
  <c r="G98" i="1"/>
  <c r="G97" i="1"/>
  <c r="G102" i="1"/>
  <c r="G99" i="1"/>
  <c r="G106" i="1"/>
  <c r="G107" i="1"/>
  <c r="G104" i="1"/>
  <c r="G113" i="1"/>
  <c r="G119" i="1"/>
  <c r="G114" i="1"/>
  <c r="G115" i="1"/>
  <c r="G116" i="1"/>
  <c r="G117" i="1"/>
  <c r="G118" i="1"/>
  <c r="G125" i="1"/>
  <c r="G131" i="1"/>
  <c r="G126" i="1"/>
  <c r="G124" i="1"/>
  <c r="G127" i="1"/>
  <c r="G128" i="1"/>
  <c r="G129" i="1"/>
  <c r="G130" i="1"/>
  <c r="G135" i="1"/>
  <c r="G137" i="1" s="1"/>
  <c r="G516" i="1" l="1"/>
  <c r="G543" i="1"/>
  <c r="G544" i="1"/>
  <c r="G545" i="1"/>
  <c r="G546" i="1"/>
  <c r="G547" i="1"/>
  <c r="G542" i="1"/>
  <c r="G541" i="1"/>
  <c r="G428" i="1"/>
  <c r="G395" i="1"/>
  <c r="G397" i="1" s="1"/>
  <c r="G419" i="1"/>
  <c r="G438" i="1"/>
  <c r="G468" i="1"/>
  <c r="G471" i="1"/>
  <c r="G401" i="1"/>
  <c r="G427" i="1"/>
  <c r="G558" i="1"/>
  <c r="G415" i="1"/>
  <c r="G406" i="1"/>
  <c r="G426" i="1"/>
  <c r="G449" i="1"/>
  <c r="G470" i="1"/>
  <c r="G483" i="1"/>
  <c r="G409" i="1"/>
  <c r="G417" i="1"/>
  <c r="G435" i="1"/>
  <c r="G445" i="1"/>
  <c r="G463" i="1"/>
  <c r="G499" i="1"/>
  <c r="G420" i="1"/>
  <c r="G411" i="1"/>
  <c r="G439" i="1"/>
  <c r="G444" i="1"/>
  <c r="G462" i="1"/>
  <c r="G520" i="1"/>
  <c r="G513" i="1"/>
  <c r="G505" i="1"/>
  <c r="G418" i="1"/>
  <c r="G437" i="1"/>
  <c r="G456" i="1"/>
  <c r="G465" i="1"/>
  <c r="G400" i="1"/>
  <c r="G405" i="1"/>
  <c r="G425" i="1"/>
  <c r="G446" i="1"/>
  <c r="G454" i="1"/>
  <c r="G459" i="1"/>
  <c r="G497" i="1"/>
  <c r="G495" i="1"/>
  <c r="G502" i="1"/>
  <c r="G501" i="1"/>
  <c r="G531" i="1"/>
  <c r="G525" i="1"/>
  <c r="G526" i="1"/>
  <c r="G532" i="1"/>
  <c r="G527" i="1"/>
  <c r="G533" i="1"/>
  <c r="G528" i="1"/>
  <c r="G534" i="1"/>
  <c r="G529" i="1"/>
  <c r="G535" i="1"/>
  <c r="G530" i="1"/>
  <c r="G536" i="1"/>
  <c r="G410" i="1"/>
  <c r="G408" i="1"/>
  <c r="G416" i="1"/>
  <c r="G430" i="1"/>
  <c r="G436" i="1"/>
  <c r="G475" i="1"/>
  <c r="G478" i="1"/>
  <c r="G472" i="1"/>
  <c r="G484" i="1"/>
  <c r="G506" i="1"/>
  <c r="G503" i="1"/>
  <c r="G455" i="1"/>
  <c r="G461" i="1"/>
  <c r="G482" i="1"/>
  <c r="G512" i="1"/>
  <c r="G399" i="1"/>
  <c r="G421" i="1"/>
  <c r="G407" i="1"/>
  <c r="G429" i="1"/>
  <c r="G431" i="1"/>
  <c r="G447" i="1"/>
  <c r="G474" i="1"/>
  <c r="G476" i="1"/>
  <c r="G477" i="1"/>
  <c r="G489" i="1"/>
  <c r="G519" i="1"/>
  <c r="G515" i="1"/>
  <c r="G514" i="1"/>
  <c r="G496" i="1"/>
  <c r="G494" i="1"/>
  <c r="G469" i="1"/>
  <c r="G473" i="1"/>
  <c r="G464" i="1"/>
  <c r="G466" i="1"/>
  <c r="G486" i="1"/>
  <c r="G487" i="1"/>
  <c r="G498" i="1"/>
  <c r="G508" i="1"/>
  <c r="G517" i="1"/>
  <c r="G509" i="1"/>
  <c r="G457" i="1"/>
  <c r="G467" i="1"/>
  <c r="G458" i="1"/>
  <c r="G460" i="1"/>
  <c r="G485" i="1"/>
  <c r="G488" i="1"/>
  <c r="G521" i="1"/>
  <c r="G518" i="1"/>
  <c r="G510" i="1"/>
  <c r="G383" i="1"/>
  <c r="G377" i="1"/>
  <c r="G363" i="1"/>
  <c r="G344" i="1"/>
  <c r="G309" i="1"/>
  <c r="G298" i="1"/>
  <c r="G206" i="1"/>
  <c r="G194" i="1"/>
  <c r="G187" i="1"/>
  <c r="G176" i="1"/>
  <c r="G162" i="1"/>
  <c r="G152" i="1"/>
  <c r="G25" i="1"/>
  <c r="G34" i="1"/>
  <c r="G41" i="1"/>
  <c r="G47" i="1"/>
  <c r="G56" i="1"/>
  <c r="G85" i="1"/>
  <c r="G94" i="1"/>
  <c r="G110" i="1"/>
  <c r="G121" i="1"/>
  <c r="G133" i="1"/>
  <c r="G549" i="1" l="1"/>
  <c r="G538" i="1"/>
  <c r="G451" i="1"/>
  <c r="G441" i="1"/>
  <c r="G403" i="1"/>
  <c r="G423" i="1"/>
  <c r="G413" i="1"/>
  <c r="G433" i="1"/>
  <c r="G480" i="1"/>
  <c r="G491" i="1"/>
  <c r="G523" i="1"/>
  <c r="F39" i="8" l="1"/>
  <c r="G236" i="8" s="1"/>
  <c r="G233" i="8" l="1"/>
  <c r="G235" i="8" s="1"/>
  <c r="G318" i="8"/>
  <c r="G299" i="8"/>
  <c r="G291" i="8"/>
  <c r="G305" i="8"/>
  <c r="G288" i="8"/>
  <c r="G308" i="8"/>
  <c r="G306" i="8"/>
  <c r="G286" i="8"/>
  <c r="G293" i="8" s="1"/>
  <c r="G314" i="8"/>
  <c r="G276" i="8"/>
  <c r="G303" i="8"/>
  <c r="G310" i="8" s="1"/>
  <c r="G296" i="8"/>
  <c r="G289" i="8"/>
  <c r="G312" i="8"/>
  <c r="G321" i="8" s="1"/>
  <c r="G316" i="8"/>
  <c r="G290" i="8"/>
  <c r="G317" i="8"/>
  <c r="G295" i="8"/>
  <c r="G301" i="8" s="1"/>
  <c r="G313" i="8"/>
  <c r="G298" i="8"/>
  <c r="G287" i="8"/>
  <c r="G259" i="8"/>
  <c r="G307" i="8"/>
  <c r="G319" i="8"/>
  <c r="G315" i="8"/>
  <c r="G249" i="8"/>
  <c r="G297" i="8"/>
  <c r="G304" i="8"/>
  <c r="G268" i="8"/>
  <c r="G283" i="8"/>
  <c r="G229" i="8"/>
  <c r="G228" i="8"/>
  <c r="G227" i="8"/>
  <c r="G231" i="8" s="1"/>
  <c r="G217" i="8"/>
  <c r="G223" i="8"/>
  <c r="G222" i="8"/>
  <c r="G218" i="8"/>
  <c r="G216" i="8"/>
  <c r="G219" i="8"/>
  <c r="G220" i="8"/>
  <c r="G221" i="8"/>
  <c r="G199" i="8"/>
  <c r="G205" i="8"/>
  <c r="G211" i="8"/>
  <c r="G200" i="8"/>
  <c r="G206" i="8"/>
  <c r="G212" i="8"/>
  <c r="G201" i="8"/>
  <c r="G207" i="8"/>
  <c r="G202" i="8"/>
  <c r="G208" i="8"/>
  <c r="G210" i="8"/>
  <c r="G203" i="8"/>
  <c r="G209" i="8"/>
  <c r="G204" i="8"/>
  <c r="G198" i="8"/>
  <c r="G174" i="8"/>
  <c r="G180" i="8"/>
  <c r="G186" i="8"/>
  <c r="G192" i="8"/>
  <c r="G176" i="8"/>
  <c r="G168" i="8"/>
  <c r="G183" i="8"/>
  <c r="G172" i="8"/>
  <c r="G190" i="8"/>
  <c r="G173" i="8"/>
  <c r="G169" i="8"/>
  <c r="G175" i="8"/>
  <c r="G187" i="8"/>
  <c r="G194" i="8"/>
  <c r="G170" i="8"/>
  <c r="G182" i="8"/>
  <c r="G188" i="8"/>
  <c r="G171" i="8"/>
  <c r="G178" i="8"/>
  <c r="G184" i="8"/>
  <c r="G179" i="8"/>
  <c r="G191" i="8"/>
  <c r="G162" i="8"/>
  <c r="G163" i="8"/>
  <c r="G161" i="8"/>
  <c r="G160" i="8"/>
  <c r="G159" i="8"/>
  <c r="G157" i="8"/>
  <c r="G156" i="8"/>
  <c r="G158" i="8"/>
  <c r="G77" i="8"/>
  <c r="G83" i="8"/>
  <c r="G89" i="8"/>
  <c r="G96" i="8"/>
  <c r="G102" i="8"/>
  <c r="G109" i="8"/>
  <c r="G115" i="8"/>
  <c r="G122" i="8"/>
  <c r="G129" i="8"/>
  <c r="G137" i="8"/>
  <c r="G143" i="8"/>
  <c r="G150" i="8"/>
  <c r="G84" i="8"/>
  <c r="G91" i="8"/>
  <c r="G97" i="8"/>
  <c r="G103" i="8"/>
  <c r="G110" i="8"/>
  <c r="G116" i="8"/>
  <c r="G123" i="8"/>
  <c r="G138" i="8"/>
  <c r="G144" i="8"/>
  <c r="G151" i="8"/>
  <c r="G126" i="8"/>
  <c r="G147" i="8"/>
  <c r="G81" i="8"/>
  <c r="G94" i="8"/>
  <c r="G106" i="8"/>
  <c r="G120" i="8"/>
  <c r="G127" i="8"/>
  <c r="G141" i="8"/>
  <c r="G75" i="8"/>
  <c r="G95" i="8"/>
  <c r="G108" i="8"/>
  <c r="G121" i="8"/>
  <c r="G136" i="8"/>
  <c r="G149" i="8"/>
  <c r="G78" i="8"/>
  <c r="G131" i="8"/>
  <c r="G82" i="8"/>
  <c r="G79" i="8"/>
  <c r="G85" i="8"/>
  <c r="G92" i="8"/>
  <c r="G98" i="8"/>
  <c r="G104" i="8"/>
  <c r="G111" i="8"/>
  <c r="G117" i="8"/>
  <c r="G124" i="8"/>
  <c r="G133" i="8"/>
  <c r="G139" i="8"/>
  <c r="G146" i="8"/>
  <c r="G152" i="8"/>
  <c r="G71" i="8"/>
  <c r="G80" i="8"/>
  <c r="G86" i="8"/>
  <c r="G93" i="8"/>
  <c r="G99" i="8"/>
  <c r="G105" i="8"/>
  <c r="G112" i="8"/>
  <c r="G118" i="8"/>
  <c r="G134" i="8"/>
  <c r="G140" i="8"/>
  <c r="G70" i="8"/>
  <c r="G74" i="8"/>
  <c r="G87" i="8"/>
  <c r="G100" i="8"/>
  <c r="G113" i="8"/>
  <c r="G135" i="8"/>
  <c r="G148" i="8"/>
  <c r="G88" i="8"/>
  <c r="G101" i="8"/>
  <c r="G114" i="8"/>
  <c r="G128" i="8"/>
  <c r="G142" i="8"/>
  <c r="G65" i="8"/>
  <c r="G61" i="8"/>
  <c r="G62" i="8"/>
  <c r="G63" i="8"/>
  <c r="G64" i="8"/>
  <c r="G60" i="8"/>
  <c r="G51" i="8"/>
  <c r="G53" i="8"/>
  <c r="G54" i="8"/>
  <c r="G55" i="8"/>
  <c r="G52" i="8"/>
  <c r="G47" i="8"/>
  <c r="G43" i="8"/>
  <c r="G42" i="8"/>
  <c r="G44" i="8"/>
  <c r="G45" i="8"/>
  <c r="G46" i="8"/>
  <c r="G41" i="8"/>
  <c r="G20" i="8"/>
  <c r="G26" i="8"/>
  <c r="G27" i="8"/>
  <c r="G33" i="8"/>
  <c r="G34" i="8"/>
  <c r="G28" i="8"/>
  <c r="G30" i="8"/>
  <c r="G36" i="8"/>
  <c r="G31" i="8"/>
  <c r="G37" i="8"/>
  <c r="G32" i="8"/>
  <c r="G35" i="8"/>
  <c r="G29" i="8"/>
  <c r="G17" i="8"/>
  <c r="G22" i="8"/>
  <c r="G11" i="8"/>
  <c r="G21" i="8"/>
  <c r="G16" i="8"/>
  <c r="G19" i="8"/>
  <c r="G10" i="8"/>
  <c r="G18" i="8"/>
  <c r="G6" i="8"/>
  <c r="G8" i="8" s="1"/>
  <c r="G12" i="8"/>
  <c r="D29" i="3" l="1"/>
  <c r="G24" i="8"/>
  <c r="G67" i="8"/>
  <c r="G49" i="8"/>
  <c r="G214" i="8"/>
  <c r="G165" i="8"/>
  <c r="G196" i="8"/>
  <c r="G225" i="8"/>
  <c r="G14" i="8"/>
  <c r="G39" i="8"/>
  <c r="G57" i="8"/>
  <c r="G154" i="8"/>
</calcChain>
</file>

<file path=xl/sharedStrings.xml><?xml version="1.0" encoding="utf-8"?>
<sst xmlns="http://schemas.openxmlformats.org/spreadsheetml/2006/main" count="4261" uniqueCount="781">
  <si>
    <t>PRELIMINARES</t>
  </si>
  <si>
    <t>Trazado y replanteo manual</t>
  </si>
  <si>
    <t>M2</t>
  </si>
  <si>
    <t>MOVIMIENTO DE TIERRAS</t>
  </si>
  <si>
    <t>Excavacion manual en material comun entre 0 - 2 m de profundidad</t>
  </si>
  <si>
    <t>M3</t>
  </si>
  <si>
    <t>Cargue manual, transporte y disposicion final de escombros</t>
  </si>
  <si>
    <t>CIMENTACION</t>
  </si>
  <si>
    <t>Solado de limpieza concreto 2000 psi e= 0.05</t>
  </si>
  <si>
    <t>Zapata en concreto 3000 psi</t>
  </si>
  <si>
    <t>Vigas de amarre en concreto 3000 psi</t>
  </si>
  <si>
    <t>Losa de contrapiso en concreto de 3000 psi e= 10 cm</t>
  </si>
  <si>
    <t>Acero de refuerzo 60.000 psi</t>
  </si>
  <si>
    <t>KG</t>
  </si>
  <si>
    <t>Malla electrosoldada estandar</t>
  </si>
  <si>
    <t>Pedestales en concreto de 3000 psi</t>
  </si>
  <si>
    <t>ESTRUCTURAS EN CONCRETO</t>
  </si>
  <si>
    <t>Vigas aereas en concreto de 3000 psi</t>
  </si>
  <si>
    <t>Vigas de remate en concreto de 3000 psi</t>
  </si>
  <si>
    <t>Columnas en concreto de 3000 psi</t>
  </si>
  <si>
    <t>PISOS BASES Y ACABADOS</t>
  </si>
  <si>
    <t>Afinado de piso en mortero impermeabilizado 1:4 e=4 cm</t>
  </si>
  <si>
    <t>Media caña en granito fundido y pulido en sitio h:-10cm</t>
  </si>
  <si>
    <t>ML</t>
  </si>
  <si>
    <t>MAMPOSTERIA Y OTROS</t>
  </si>
  <si>
    <t>Muro en bloque n°5 estándar o similar</t>
  </si>
  <si>
    <t>Remates sobre muros en concreto de 3000 psi</t>
  </si>
  <si>
    <t>Anclaje epoxico para dovelas</t>
  </si>
  <si>
    <t>UND</t>
  </si>
  <si>
    <t>CUBIERTAS - IMPERMEABILIZACIONES - CIELO RASOS</t>
  </si>
  <si>
    <t>CUBIERTAS</t>
  </si>
  <si>
    <t>Acero estructural para cubiertas</t>
  </si>
  <si>
    <t>IMPERMEABILIZACION</t>
  </si>
  <si>
    <t>Impermeabilzacion placa con manto edil y alumol</t>
  </si>
  <si>
    <t>INSTALACIONES HIDROSANITARIAS - GAS - RCI</t>
  </si>
  <si>
    <t>TUBERÍAS Y ACCESORIOS SISTEMA SUMINISTRO AGUA POTABLE</t>
  </si>
  <si>
    <t>8.4.1</t>
  </si>
  <si>
    <t>SALIDA AGUA FRIA PVC-P DE 1/2"</t>
  </si>
  <si>
    <t>und</t>
  </si>
  <si>
    <t>8.4.4</t>
  </si>
  <si>
    <t>REGISTRO PASO DIRECTO DE 1/2" (INCLUYE ACCESORIOS)</t>
  </si>
  <si>
    <t>8.4.6</t>
  </si>
  <si>
    <t>REGISTRO PASO DIRECTO DE 1" (INCLUYE ACCESORIOS)</t>
  </si>
  <si>
    <t>TUBERÍAS Y ACCESORIOS SISTEMA ALCANTARILLADO SANITARIO</t>
  </si>
  <si>
    <t>8.6.2</t>
  </si>
  <si>
    <t>TUBERÍA PVC-S 4" EXTREMO LISO (Incluye instalación y accesorios)</t>
  </si>
  <si>
    <t>ml</t>
  </si>
  <si>
    <t>8.6.4</t>
  </si>
  <si>
    <t>TUBERÍA PVC-S 2" EXTREMO LISO (Incluye instalación y accesorios)</t>
  </si>
  <si>
    <t>8.6.5</t>
  </si>
  <si>
    <t>TUBERÍA PVC-L 2" EXTREMO LISO (Incluye instalación y accesorios)</t>
  </si>
  <si>
    <t>8.6.6</t>
  </si>
  <si>
    <t>Accesorios PVC-S 2" (CODOS)</t>
  </si>
  <si>
    <t>8.6.7</t>
  </si>
  <si>
    <t>Accesorios PVC-S 3" (CODOS)</t>
  </si>
  <si>
    <t>8.6.8</t>
  </si>
  <si>
    <t>Accesorios PVC-S 4" (CODOS)</t>
  </si>
  <si>
    <t>TUBERÍAS Y CANALES SISTEMA DE DRENAJE PLUVIAL</t>
  </si>
  <si>
    <t>8.8.3</t>
  </si>
  <si>
    <t>TUBERÍA PVC-S 6" (Incluye instalación y accesorios)</t>
  </si>
  <si>
    <t>PINTURA Y ACABADO DE MUROS</t>
  </si>
  <si>
    <t>Pañete liso sobre muros impermeabilizado. Mortero 1:4  e=  2 cm.</t>
  </si>
  <si>
    <t>Pintura tipo koraza  o similar para exteriores, a tres manos</t>
  </si>
  <si>
    <t>Pintura epoxica o similar, a dos manos</t>
  </si>
  <si>
    <t>Enchape ceramico, para baños y cocinas. Según referencia</t>
  </si>
  <si>
    <t>Enchape granito pulido para mesones</t>
  </si>
  <si>
    <t>Placa maciza para mesones e= 0.07 cm</t>
  </si>
  <si>
    <t>INSTALACIONES ELECTRICAS</t>
  </si>
  <si>
    <t>SALIDAS ELÉCTRICAS</t>
  </si>
  <si>
    <t>TABLEROS, PROTECCIONES Y MANDOS</t>
  </si>
  <si>
    <t>LUMINARIAS</t>
  </si>
  <si>
    <t>SISTEMA DE PUESTA A TIERRA</t>
  </si>
  <si>
    <t>CARPINTERIA (METALICA, ALUMINIO, MADERA, ACERO ,VIDRIO, DIVISIONES Y OTROS )</t>
  </si>
  <si>
    <t>Espejo biselado 4mm</t>
  </si>
  <si>
    <t>APARATOS SANITARIOS</t>
  </si>
  <si>
    <t>Sanitario alongado smart o similar</t>
  </si>
  <si>
    <t>Ducha sencilla</t>
  </si>
  <si>
    <t>Dispensador de jabon en acero inoxidablepara instalar en pared</t>
  </si>
  <si>
    <t>Dispensador de papel en acero inoxidable para sobreponer en pared</t>
  </si>
  <si>
    <t>Porta papel higienico en acero inoxidable</t>
  </si>
  <si>
    <t>Dispensador de Toallas en acero inoxidable</t>
  </si>
  <si>
    <t>VARIOS</t>
  </si>
  <si>
    <t>Aseo general de obra</t>
  </si>
  <si>
    <t>1.5</t>
  </si>
  <si>
    <t>2.2</t>
  </si>
  <si>
    <t>2.4</t>
  </si>
  <si>
    <t>3.1</t>
  </si>
  <si>
    <t>3.3</t>
  </si>
  <si>
    <t>3.4</t>
  </si>
  <si>
    <t>3.5</t>
  </si>
  <si>
    <t>3.6</t>
  </si>
  <si>
    <t>3.7</t>
  </si>
  <si>
    <t>3.8</t>
  </si>
  <si>
    <t>4.2</t>
  </si>
  <si>
    <t>4.3</t>
  </si>
  <si>
    <t>4.6</t>
  </si>
  <si>
    <t>4.7</t>
  </si>
  <si>
    <t>5.2</t>
  </si>
  <si>
    <t>5.6</t>
  </si>
  <si>
    <t>5.8</t>
  </si>
  <si>
    <t>6.1</t>
  </si>
  <si>
    <t>6.2</t>
  </si>
  <si>
    <t>6.9</t>
  </si>
  <si>
    <t>7.2</t>
  </si>
  <si>
    <t>7.5</t>
  </si>
  <si>
    <t>7.7</t>
  </si>
  <si>
    <t>8.4</t>
  </si>
  <si>
    <t>8.6</t>
  </si>
  <si>
    <t>8.8</t>
  </si>
  <si>
    <t>9.1</t>
  </si>
  <si>
    <t>9.4</t>
  </si>
  <si>
    <t>9.5</t>
  </si>
  <si>
    <t>9.6</t>
  </si>
  <si>
    <t>9.7</t>
  </si>
  <si>
    <t>9.8</t>
  </si>
  <si>
    <t>10.1</t>
  </si>
  <si>
    <t>10.2</t>
  </si>
  <si>
    <t>10.4</t>
  </si>
  <si>
    <t>10.5</t>
  </si>
  <si>
    <t>11.15</t>
  </si>
  <si>
    <t>12.5</t>
  </si>
  <si>
    <t>12.6</t>
  </si>
  <si>
    <t>12.1</t>
  </si>
  <si>
    <t>12.11</t>
  </si>
  <si>
    <t>12.12</t>
  </si>
  <si>
    <t>12.13</t>
  </si>
  <si>
    <t>16.1</t>
  </si>
  <si>
    <t>V,UNITARIO</t>
  </si>
  <si>
    <t>V,PARCIAL</t>
  </si>
  <si>
    <t>ÍTEM</t>
  </si>
  <si>
    <t>DESCRIPCIÓN</t>
  </si>
  <si>
    <t>UNIDAD</t>
  </si>
  <si>
    <t>CANTIDAD</t>
  </si>
  <si>
    <t>% INCIDENCIA</t>
  </si>
  <si>
    <t>2.3</t>
  </si>
  <si>
    <t>Relleno en material seleccionado tipo recebo o similar -compactado
mecanicamente</t>
  </si>
  <si>
    <t>4.1</t>
  </si>
  <si>
    <t>Construcción de losa de entrepiso maciza e= 12,5 cm en concreto de 3000 psi</t>
  </si>
  <si>
    <t>4.10</t>
  </si>
  <si>
    <t>Columnetas y viguetas de confinamiento en concreto de 2500 psi reforzadas
(0.12m x 0.20m)</t>
  </si>
  <si>
    <t>5.3</t>
  </si>
  <si>
    <t>Piso en tableta de granito BH5 de 33 x 33- mortero 1:4 - (Incluye destronque,
pulida y brillada - color Blanco itauna o similar</t>
  </si>
  <si>
    <t>Piso en concreto de 3000 psi. Escobeado enmarcado  10 cm para exteriores.
E= 10 cm</t>
  </si>
  <si>
    <t>7.1</t>
  </si>
  <si>
    <t>Suministro e instalacion de cubierta en panel metalico galvanizado cal. 28 tipo
sandwich, inyectado en linea continua con poliuretano expandido de alta densidad 38 kg/m3 e=30 mm incluye tapas deborde de cubierta y los accesorios necesarios para su correcta instalacion y funcionamiento</t>
  </si>
  <si>
    <t>8.4.10</t>
  </si>
  <si>
    <t>SUMINISTRO E INSTALACIÓN TUBERÍA PVC-P DE 1/2" RDE 9  (INCLUYE
ACCESORIOS)</t>
  </si>
  <si>
    <t>m</t>
  </si>
  <si>
    <t>8.4.11</t>
  </si>
  <si>
    <t>SUMINISTRO E INSTALACIÓN TUBERÍA PVC-P DE 3/4" RDE 11  (INCLUYE
ACCESORIOS)</t>
  </si>
  <si>
    <t>8.4.12</t>
  </si>
  <si>
    <t>SUMINISTRO E INSTALACIÓN TUBERÍA PVC-P DE 1" RDE 13.5  (INCLUYE
ACCESORIOS)</t>
  </si>
  <si>
    <t>8.4.14</t>
  </si>
  <si>
    <t>SUMINISTRO E INSTALACIÓN TUBERÍA PVC-P DE 1 1/2" RDE 21
(INCLUYE ACCESORIOS)</t>
  </si>
  <si>
    <t>8.4.15</t>
  </si>
  <si>
    <t>SUMINISTRO E INSTALACIÓN TUBERÍA PVC-P DE 2" RDE 21  (INCLUYE
ACCESORIOS)</t>
  </si>
  <si>
    <t>8.4.16</t>
  </si>
  <si>
    <t>SUMINISTRO E INSTALACIÓN TUBERÍA PVC-P DE 2 1/2" RDE 21
(INCLUYE ACCESORIOS)</t>
  </si>
  <si>
    <t>8.4.18</t>
  </si>
  <si>
    <t>TAPA REGISTRO PVC DE 20X 20cm</t>
  </si>
  <si>
    <t>8.4.22</t>
  </si>
  <si>
    <t>LLAVE TERMINAL TRABAJO PESADO CROMO SATÍN 1/2"</t>
  </si>
  <si>
    <t>8.4.28</t>
  </si>
  <si>
    <t>SUMINISTRO E INSTALACIÓN TANQUE DE ALMACENAMIENTO PLÁSTICO, CAPACIDAD 1000, Litros tipo bajito (Incluye accesorios de conexión,  válvula flotadora de cobre 1/2", accesorios en 1" y 1-1/2")</t>
  </si>
  <si>
    <t>8.4.32</t>
  </si>
  <si>
    <t>REGISTRO PASO DIRECTO DE 2 1/2" (INCLUYE ACCESORIOS)</t>
  </si>
  <si>
    <t>8.6.10</t>
  </si>
  <si>
    <t>8.8.7</t>
  </si>
  <si>
    <t>SUMINISTRO E INSTALACIÓN DE TRAGANTE TIPO CÚPULA 8"x6"</t>
  </si>
  <si>
    <t>8.8.11</t>
  </si>
  <si>
    <t>CANAL DE B=0.15M, MAX H=0.15 GALVANIZADO PARA CUBIERTA CALIBRE 18 PARA CUBIERTA INCLUYE MALLA EN ACERO GALVANIZADO</t>
  </si>
  <si>
    <t>10.1.1</t>
  </si>
  <si>
    <t>Salida para luminaria en tubo conduit PVC de 3/4" con conductores de cobre
2N12+1No14 AWG tipo PE-HF-FR-LS-CT. Incluye soportes, cajas y accesorios necesarios para completar la salida.</t>
  </si>
  <si>
    <t>10.1.4</t>
  </si>
  <si>
    <t>Salida para toma monofásica doble GFCI con polo a tierra para red normal, en
tubo conduit PVC de 3/4" y conductores de cobre 2N12+1No14 AWG tipo PE- HF-FR-LS-CT. Incluye toma, curvas, terminales, uniones, soportes, cajas y accesorios para completar la salida.</t>
  </si>
  <si>
    <t>10.1.6</t>
  </si>
  <si>
    <t>Salida para interruptor sencillo en tubo conduit PVC de 3/4", con conductores de cobre 2No12+1No14 AWG tipo PE-HF-FR-LS-CT. Incluye interruptor, soportes, cajas y accesorios necesarios para completar la salida.</t>
  </si>
  <si>
    <t>10.2.1</t>
  </si>
  <si>
    <t>Suministro, montaje y conexión de automático enchufable de 1x20, 1x30, 1x40
o 1x50 amperios.</t>
  </si>
  <si>
    <t>10.2.5</t>
  </si>
  <si>
    <t>Suministro, montaje y conexión de planta de emergencia de 5.5 KWe, incluyendo barrajes y accesorios para cumplir con lo indicado en el diagrama unifilar y especificaciones. Las características técnicas se detallan en planos, memoria y especificaciones. Se debe contar con el certificado de calidad.</t>
  </si>
  <si>
    <t>10.4.3</t>
  </si>
  <si>
    <t>Suministro, montaje y conexión de luminaria hermética sellada LED de 20W de
sobreponer, con especificación y modelo indicado en el estudio fotométrico. Incluye elementos para montaje, fijación y/o descuelgue.</t>
  </si>
  <si>
    <t>10.5.1</t>
  </si>
  <si>
    <t>Suministro e hincada de varilla de cobre de 2.44 metros x 5/8" para
constitución del sistema de puesta a tierra.</t>
  </si>
  <si>
    <t>10.5.2</t>
  </si>
  <si>
    <t>Suministro y tendido de cable de cobre desnudo No 2 para tierra. Incluye
excavación, relleno y compactación.</t>
  </si>
  <si>
    <t>10.5.3</t>
  </si>
  <si>
    <t>Suministro y colocación de 120 gramos de soldadura cadweld para unir varilla
con cable y/o cable con cable montar y configurar el sistema de puesta a tierra y/o aterramiento.</t>
  </si>
  <si>
    <t>11.2</t>
  </si>
  <si>
    <t>Suministro, transporte e instalacion de puerta de una hoja entamborada en
lamina cold rolled cal.18 con marco en cold rolled cal.18. manija en acero inoxidable ref. rimini tipo schlage o similar. cerrojo de seguridad cilindro/volteador cromado mate, llave -mariposa con pestillo que permite su correcto funcionamiento. con montante tipo persiana  (Según diseño)</t>
  </si>
  <si>
    <t>11.5</t>
  </si>
  <si>
    <t>Suministro, transporte e instalacion de puerta sencilla entamborada en acero inoxidable cal.18 con cerrojo tipo pasador para uso en baterias, incluye herrajes que garanticen su correcto funcionamiento (Según diseño)</t>
  </si>
  <si>
    <t>11.6</t>
  </si>
  <si>
    <t>Suministro, transporte e instalacion de ventanas corredizas en aluminio anodizado color natural, con vidrio laminado incoloro 3+3  mm con pelicula opalizada o tipo sanblasting</t>
  </si>
  <si>
    <t>11.20</t>
  </si>
  <si>
    <t>Suministro ,transporte e instalacion de señal informativa - ambientes. Acabado
en vinilo fotoluminiscense sobre lamina de acrílico espesor 2.5 mm. Sistema de fijación con cinta doble faz o tornillos. Según NTC 1461.  Dimensiones 30 cm x 15 cm</t>
  </si>
  <si>
    <t>11.24</t>
  </si>
  <si>
    <t>Suministro ,transporte e instalacion de señal de evacuacion -  ruta de
evacuacion.. Acabado en vinilo fotoluminiscense sobre lamina de acrílico espesor 2.5 mm. Sistema de fijación con cinta doble faz o tornillos. Según NTC
1461.  Dimensiones 30 cm x 15 cm</t>
  </si>
  <si>
    <t>11.25</t>
  </si>
  <si>
    <t>Suministro ,transporte e instalacion de señal de evacuacion - punto de encuentro, fabricada en tubo cold Rolled de 1,5" de diametro y aviso en lamina galvanizada calibre 16. Acabado en pintura electrostatica. Empotrado 30cm a base en concreto fundido de 3000psi (b= 25x25cm h=50cm).
DIMESIONES DE LA SEÑAL 45X60CM</t>
  </si>
  <si>
    <t>Lavamanos de sobreponer marsella blanco tipo corona ó equivalente de igual
calidad. (incluye griferia)</t>
  </si>
  <si>
    <t>12.14</t>
  </si>
  <si>
    <t>Orinal grande de colgar, color blanco, tipo gotta o similar, (incluye griferia tipo
push tradicional)</t>
  </si>
  <si>
    <t>PRESUPUESTO DETALLADO DE OBRA - I.E TECNICA AGROPECUARIA SAN ONOFRE DE TOROBE  - SEDE PRINCIPAL</t>
  </si>
  <si>
    <t>TOTAL COSTOS DIRECTOS</t>
  </si>
  <si>
    <t>39A. CONSTRUCCION BLOQUE No. 1 (COMPUESTO POR UNA BATERIA SANITARIA)</t>
  </si>
  <si>
    <t>39B. CONSTRUCCION BLOQUE No. 2 (COMPUESTO POR UN COMEROR COCINA)</t>
  </si>
  <si>
    <t>Construcción de losa de entrepiso maciza e= 125 cm en concreto de 3000 psi</t>
  </si>
  <si>
    <t>4.8</t>
  </si>
  <si>
    <t>4.12</t>
  </si>
  <si>
    <t>4.13</t>
  </si>
  <si>
    <t>Paredes para tanque en concreto de 4000 psi impermeabilizado, relación A/C
&lt;0.45, incorporador de aire al 5%</t>
  </si>
  <si>
    <t>4.14</t>
  </si>
  <si>
    <t>Placa superior para tanque en concreto de 4000 psi impermeabilizado, relación
A/C &lt;0.45, incorporador de aire al 5%</t>
  </si>
  <si>
    <t>4.15</t>
  </si>
  <si>
    <t>Carcamos en concreto de 4000 psi impermeabilizado, relación A/C &lt;0.45,
incorporador de aire al 5%</t>
  </si>
  <si>
    <t>5.1</t>
  </si>
  <si>
    <t>Afinado de piso en mortero 1:4 e=4 cm</t>
  </si>
  <si>
    <t>5.4</t>
  </si>
  <si>
    <t>Piso en tableta de granito PCL5 de 33 x 33- mortero 1:4 - (Incluye destronque,
pulida y brillada - - color colonian cream o similar</t>
  </si>
  <si>
    <t>5.5</t>
  </si>
  <si>
    <t>Guardaescoba recto en tableta de granito h= 10 cm</t>
  </si>
  <si>
    <t>5.11</t>
  </si>
  <si>
    <t>Media caña en Pvc - h= 6 CM</t>
  </si>
  <si>
    <t>6.3</t>
  </si>
  <si>
    <t>Muro en ladrillo calado 20 X 20</t>
  </si>
  <si>
    <t>7.6</t>
  </si>
  <si>
    <t>Media caña en mortero impermeabilizado</t>
  </si>
  <si>
    <t>CIELO RASOS</t>
  </si>
  <si>
    <t>7.8</t>
  </si>
  <si>
    <t>Cielorraso en lamina pvc con estructura de soporte de 1 pulg. cal.26-incluye
corniza</t>
  </si>
  <si>
    <t>8.1</t>
  </si>
  <si>
    <t>8.1.1</t>
  </si>
  <si>
    <t>m3</t>
  </si>
  <si>
    <t>8.1.2</t>
  </si>
  <si>
    <t>8.2</t>
  </si>
  <si>
    <t>PISOS, BASES Y RELLENOS</t>
  </si>
  <si>
    <t>RELLENOS</t>
  </si>
  <si>
    <t>8.2.1</t>
  </si>
  <si>
    <t>Relleno en material seleccionado proveniente de la excavacion y compactado
mecanicamente</t>
  </si>
  <si>
    <t>8.2.3</t>
  </si>
  <si>
    <t>Relleno con arena, conformado y compactado con vibrocompactador manual</t>
  </si>
  <si>
    <t>8.3</t>
  </si>
  <si>
    <t>EQUIPO DE BOMBEO DE AGUA POTABLE</t>
  </si>
  <si>
    <t>8.3.1</t>
  </si>
  <si>
    <t>TUBERIA A.GALV SCH40 1" RANU</t>
  </si>
  <si>
    <t>8.3.4</t>
  </si>
  <si>
    <t>ACCESORIO ACERO RAN 1" S/COUP</t>
  </si>
  <si>
    <t>8.3.12</t>
  </si>
  <si>
    <t>VALV. P.D. ROSCAR R.W. TIPO PESADO 1"</t>
  </si>
  <si>
    <t>8.3.13</t>
  </si>
  <si>
    <t>VALV. P.D. ROSCAR R.W. TIPO PESADO 3/4"</t>
  </si>
  <si>
    <t>8.3.18</t>
  </si>
  <si>
    <t>CHEQUE HIDRO 1"</t>
  </si>
  <si>
    <t>8.3.19</t>
  </si>
  <si>
    <t>UNION FLEXIBLE TIPO BORRACHA 1"</t>
  </si>
  <si>
    <t>8.3.22</t>
  </si>
  <si>
    <t>MANOMETROS GLICERINA 200 PSI DIAL 1-1/2"</t>
  </si>
  <si>
    <t>8.3.23</t>
  </si>
  <si>
    <t>SOPORTES ESPECIALES (SEGÚN DISEÑO)</t>
  </si>
  <si>
    <t>8.3.25</t>
  </si>
  <si>
    <t>NIPLE PASAMURO ACERO. INOX. 360  1"</t>
  </si>
  <si>
    <t>8.3.27</t>
  </si>
  <si>
    <t>Union de transicion D= 1"</t>
  </si>
  <si>
    <t>8.3.28</t>
  </si>
  <si>
    <t>Valvula de pie D= 1"</t>
  </si>
  <si>
    <t>8.3.31</t>
  </si>
  <si>
    <t>SUMINISTRO, MONTAJE E INSTALACION DE EQUIPO RED DE AGUA POTABLE. 2 BOMBAS CAUDAL= 0,5 Lps CDT= 11.93 MCA.</t>
  </si>
  <si>
    <t>8.3.32</t>
  </si>
  <si>
    <t>BASE ANTIBRATORIO PARA MONTAJE DE BOMBAS</t>
  </si>
  <si>
    <t>8.4.5</t>
  </si>
  <si>
    <t>REGISTRO PASO DIRECTO DE 3/4" (INCLUYE ACCESORIOS)</t>
  </si>
  <si>
    <t>8.4.8</t>
  </si>
  <si>
    <t>REGISTRO PASO DIRECTO DE 1-1/2" (INCLUYE ACCESORIOS)</t>
  </si>
  <si>
    <t>8.4.17</t>
  </si>
  <si>
    <t>CAJA PARA REGISTRO DE PASO DIRECTO</t>
  </si>
  <si>
    <t>8.4.24</t>
  </si>
  <si>
    <t>SUMINISTRO E INSTALACIÓN DE MEDIDOR + CAJA + CONEXIONES 1/2". Incuye Calibración del medidor y suministro de todos los elementos necesarios para la correcta instalación y adecuado funcionamiento del medidor</t>
  </si>
  <si>
    <t>SUMINISTRO E INSTALACIÓN TANQUE DE ALMACENAMIENTO  PLÁSTICO, CAPACIDAD 1000, Litros tipo bajito (Incluye accesorios de conexión,  válvula flotadora de cobre 1/2", accesorios en 1" y 1-1/2")</t>
  </si>
  <si>
    <t>TUBERÍAS Y ACCESORIOS SISTEMA ALCANTARILLADO  SANITARIO</t>
  </si>
  <si>
    <t>8.6.3</t>
  </si>
  <si>
    <t>TUBERÍA PVC-S 3" EXTREMO LISO (Incluye instalación y accesorios)</t>
  </si>
  <si>
    <t>8.6.11</t>
  </si>
  <si>
    <t>TAPÓN DE LIMPIEZA DE 3" Red Sanitaria (Incluye instalación, limpiador y soldadura)</t>
  </si>
  <si>
    <t>8.6.12</t>
  </si>
  <si>
    <t>TAPÓN DE LIMPIEZA DE 2" Red Sanitaria (Incluye instalación, limpiador y soldadura)</t>
  </si>
  <si>
    <t>8.6.13</t>
  </si>
  <si>
    <t>CARCAMO Y REJILLA ANTIDESLIZANTE EN ACERO INOXIDABLE AISI 316L, SEGÚN DISEÑO.</t>
  </si>
  <si>
    <t>8.6.15</t>
  </si>
  <si>
    <t>TUBERÍA PVC 110mm (DN = 4") DE PARED ESTRUCTURAL PARA DRENAJE Y ALCANTARILLADO  TIPO NOVAFORT O SIMILAR</t>
  </si>
  <si>
    <t>8.7</t>
  </si>
  <si>
    <t>BOMBEO AGUA RESIDUAL</t>
  </si>
  <si>
    <t>8.7.4</t>
  </si>
  <si>
    <t>VALVULA EN PVC DE BOLA 4"</t>
  </si>
  <si>
    <t>8.7.9</t>
  </si>
  <si>
    <t>TANQUE SEPTICO + FAFA CAPACIDAD:  3000 LT   (INLCUYE ROSETONES, CADENAS DE ANCLAJE Y PLACA DE FONDO REFORZADA)</t>
  </si>
  <si>
    <t>8.7.13</t>
  </si>
  <si>
    <t>POZO DE INFILTRACION DE 3.0 M DE DIAMETRO Y 5 M DE PROFUNDIDAD (INCLUYE: CIMENTACION, BASE Y RELLENO EN GRAVA GRUESA, LEVANTE EN MAMPOSTERIA CON JUNTA ABIERTA, VIGA PERIMETRAL, TAPA DE INSPECCION)</t>
  </si>
  <si>
    <t>8.7.14</t>
  </si>
  <si>
    <t>CODO PVC 90° DE 4"</t>
  </si>
  <si>
    <t>8.7.15</t>
  </si>
  <si>
    <t>VALVULA DE CHAPALETA 4"</t>
  </si>
  <si>
    <t>8.8.10</t>
  </si>
  <si>
    <t>CANAL DE B=0.20M, MAX H=0.2 GALVANIZADO PARA CUBIERTA CALIBRE 18 PARA CUBIERTA INCLUYE MALLA EN ACERO GALVANIZADO</t>
  </si>
  <si>
    <t>8.11</t>
  </si>
  <si>
    <t>ESTRUCTURAS DE INSPECCIÓN</t>
  </si>
  <si>
    <t>8.11.3</t>
  </si>
  <si>
    <t>CAJA DE INSPECCIÓN EN MAMPOSTERÍA SOGA, DIMENSIONES INTERNAS = 0.6 m x 0.6 m x ALTURA MAX= 1.0m (Incluye tapa en concreto reforzado) PARA ALCANTARILLADO Y/O ACUEDUCTO</t>
  </si>
  <si>
    <t>8.14</t>
  </si>
  <si>
    <t>SISTEMA DE EXTINCIÓN</t>
  </si>
  <si>
    <t>8.14.1</t>
  </si>
  <si>
    <t>SUMINISTRO E INSTALACIÓN GABIENTE PARA TOMA DE BOMBEROS 2-1/2"</t>
  </si>
  <si>
    <t>8.14.2</t>
  </si>
  <si>
    <t>SUMINISTRO E INSTALACIÓN GABINETE PARA VÁLVULA 2-1/2"</t>
  </si>
  <si>
    <t>8.14.3</t>
  </si>
  <si>
    <t>TUBERÍA PVC-C900 4"</t>
  </si>
  <si>
    <t>8.14.5</t>
  </si>
  <si>
    <t>TUBERIA ACERO CARBON SCH 40 2-1/2"</t>
  </si>
  <si>
    <t>8.14.6</t>
  </si>
  <si>
    <t>COUPLING RIGIDO 4"</t>
  </si>
  <si>
    <t>8.14.7</t>
  </si>
  <si>
    <t>COUPLING RIGIDO 2-1/2"</t>
  </si>
  <si>
    <t>8.14.11</t>
  </si>
  <si>
    <t>CODO RANURADO Ø2-1/2"</t>
  </si>
  <si>
    <t>8.14.13</t>
  </si>
  <si>
    <t>SOPORTE TIPO PERA UL/FM PARA CONCRETO 2-1/2" (CON CHAZO ½")</t>
  </si>
  <si>
    <t>8.14.16</t>
  </si>
  <si>
    <t>SIAMESA DE INYECCIÓN DE AGUA 2-1/2"x2-1/2"x4"</t>
  </si>
  <si>
    <t>8.14.17</t>
  </si>
  <si>
    <t>Extintor portátil Tipo ABC (20 libras)</t>
  </si>
  <si>
    <t>8.14.18</t>
  </si>
  <si>
    <t>Extintor portátil Tipo K  (6 litros)</t>
  </si>
  <si>
    <t>8.14.19</t>
  </si>
  <si>
    <t>Gabinete metálico para extintor portátil (20 Y 10 libras)</t>
  </si>
  <si>
    <t>8.14.20</t>
  </si>
  <si>
    <t>TRANSICION PVC-C900 A ACERO AL CARBON 4"</t>
  </si>
  <si>
    <t>8.14.21</t>
  </si>
  <si>
    <t>Reduccion ranurada 4 x 2 1/2"</t>
  </si>
  <si>
    <t>8.17</t>
  </si>
  <si>
    <t>RED DE GAS</t>
  </si>
  <si>
    <t>8.17.2</t>
  </si>
  <si>
    <t>VALVULA DE BOLA PARA GAS D=3/4"</t>
  </si>
  <si>
    <t>8.17.5</t>
  </si>
  <si>
    <t>TUBERIA A.GALV SCH40 3/4" RANU</t>
  </si>
  <si>
    <t>8.17.6</t>
  </si>
  <si>
    <t>8.17.7</t>
  </si>
  <si>
    <t>TUBERIA DE POLIETILENO TRENZADA 1/2" O SIMILAR</t>
  </si>
  <si>
    <t>8.17.8</t>
  </si>
  <si>
    <t>TUBERIA DE POLIETILENO TRENZADA 3/4" O SIMILAR</t>
  </si>
  <si>
    <t>8.17.10</t>
  </si>
  <si>
    <t>ESTACION REGULADORA DE PRIMERA ETAPA (MEDIA PRESION)</t>
  </si>
  <si>
    <t>8.17.11</t>
  </si>
  <si>
    <t>ESTACION REGULADORA ASOCIADO SIN VENTEO (BAJA PRESION)</t>
  </si>
  <si>
    <t>8.17.12</t>
  </si>
  <si>
    <t>PUNTO DE GAS ACERO GALVANIZADO 1/2"</t>
  </si>
  <si>
    <t>8.17.13</t>
  </si>
  <si>
    <t>PUNTO DE GAS ACERO GALVANIZADO 3/4"</t>
  </si>
  <si>
    <t>8.17.14</t>
  </si>
  <si>
    <t>CILINDRO GLP CAPACIDAD 100 LBS</t>
  </si>
  <si>
    <t>9.2</t>
  </si>
  <si>
    <t>Pañete liso sobre muros. Mortero 1:4  e=  2 cm</t>
  </si>
  <si>
    <t>9.3</t>
  </si>
  <si>
    <t>Pintura en vinilo tipo 1, a tres manos</t>
  </si>
  <si>
    <t>Salida para luminaria en tubo conduit PVC de 3/4" con conductores de cobre 2N12+1No14 AWG tipo PE-HF-FR-LS-CT. Incluye soportes, cajas y accesorios necesarios para completar la salida.</t>
  </si>
  <si>
    <t>10.1.2</t>
  </si>
  <si>
    <t>Salida para aplique en tubo conduit PVC de 3/4" con conductores de cobre 2N12+1No14 AWG tipo PE-HF-FR-LS-CT. Incluye soportes, cajas, roseta, bombillo de bajo consumo y accesorios necesarios para completar la salida.</t>
  </si>
  <si>
    <t>10.1.3</t>
  </si>
  <si>
    <t>Salida para toma monofásica doble con polo a tierra para red normal, en tubo conduit PVC de 3/4" y conductores de cobre 2N12+1No14 AWG tipo PE-HF-FR- LS-CT. Incluye toma, curvas, terminales, uniones, soportes, cajas y accesorios para completar la salida.</t>
  </si>
  <si>
    <t>Salida para toma monofásica doble GFCI con polo a tierra para red normal, en tubo conduit PVC de 3/4" y conductores de cobre 2N12+1No14 AWG tipo PE-HF- FR-LS-CT. Incluye toma, curvas, terminales, uniones, soportes, cajas y
accesorios para completar la salida.</t>
  </si>
  <si>
    <t>10.1.5</t>
  </si>
  <si>
    <t>Salida para toma monofásica doble con polo a tierra para ventilador, en tubo conduit PVC de 3/4" y conductores de cobre 2N12+1No14 AWG tipo PE-HF-FR- LS-CT. Incluye toma, curvas, terminales, uniones, soportes, cajas y accesorios para completar la salida.</t>
  </si>
  <si>
    <t>10.1.7</t>
  </si>
  <si>
    <t>Salida para interruptor doble en tubo conduit PVC de 3/4", con conductores de cobre 3No12+1No14 AWG tipo PE-HF-FR-LS-CT. Incluye interruptor, soportes, cajas y accesorios necesarios para completar la salida.</t>
  </si>
  <si>
    <t>10.1.8</t>
  </si>
  <si>
    <t>Salida para interruptor triple en tubo conduit PVC de 3/4", con conductores de cobre 4No12+1No14 AWG tipo PE-HF-FR-LS-CT. Incluye interruptor, soportes, cajas y accesorios necesarios para completar la salida.</t>
  </si>
  <si>
    <t>10.1.9</t>
  </si>
  <si>
    <t>Salida para interruptor conmutable en tubo conduit PVC de 3/4", con conductores de cobre 4No12+1No14 AWG tipo PE-HF-FR-LS-CT. Incluye interruptor, soportes, cajas y accesorios necesarios para completar la salida.</t>
  </si>
  <si>
    <t>10.1.10</t>
  </si>
  <si>
    <t>Salida para equipo de bombeo en tubo conduit PVC de 3/4" con conductores de cobre 2N10+1No12 AWG tipo PE-HF-FR-LS-CT. Incluye soportes, cajas y accesorios necesarios para completar la salida.</t>
  </si>
  <si>
    <t>Suministro, montaje y conexión de automático enchufable de 1x20, 1x30, 1x40 o 1x50 amperios.</t>
  </si>
  <si>
    <t>10.2.2</t>
  </si>
  <si>
    <t>Suministro, montaje y conexión de automático enchufable de 2x20, 2x30, 2x40 o 2x50 amperios.</t>
  </si>
  <si>
    <t>10.2.4</t>
  </si>
  <si>
    <t>Suministro, montaje y conexión de tablero bifásico con espacio para totalizador de 12 circuitos. Debe disponer de puerta y chapa, barra de neutro y barra de tierra.</t>
  </si>
  <si>
    <t>10.3</t>
  </si>
  <si>
    <t>ACOMETIDAS CABLES Y DUCTOS</t>
  </si>
  <si>
    <t>10.3.1</t>
  </si>
  <si>
    <t>Suministro y tendido de acometida bifásica en conductores de cobre 1(2No2F+1No2N+1No4T) AWG tipo THHN por tubo. Incluye accesorios para completar la actividad.</t>
  </si>
  <si>
    <t>10.3.2</t>
  </si>
  <si>
    <t>Suministro y tendido de acometida bifásica en conductores de cobre 1(2No4F+1No4N+1No6T) AWG tipo THHN por tubo. Incluye accesorios para completar la actividad.</t>
  </si>
  <si>
    <t>10.3.3</t>
  </si>
  <si>
    <t>Suministro y tendido de acometida bifásica en conductores de cobre 1(2No6F+1No6N+1No8T) AWG tipo THHN por tubo. Incluye accesorios para completar la actividad.</t>
  </si>
  <si>
    <t>10.3.4</t>
  </si>
  <si>
    <t>Suministro y tendido de ducto PVC de 1 1/2". Incluye curvas, uniones, boquillas, material de relleno, excavación, compactación y accesorios necesarios para su óptima instalación.</t>
  </si>
  <si>
    <t>10.3.5</t>
  </si>
  <si>
    <t>Suministro y tendido de ducto PVC de 1". Incluye curvas, uniones, boquillas, material de relleno, excavación, compactación y accesorios necesarios para su óptima instalación.</t>
  </si>
  <si>
    <t>10.3.6</t>
  </si>
  <si>
    <t>Suministro y construcción de caja de inspección en mampostería de 30x30x30cm, para cableado de acometidas eléctricas internas. Incluye tapa,marco, contramarco y accesorios.</t>
  </si>
  <si>
    <t>10.4.1</t>
  </si>
  <si>
    <t>Suministro, montaje y conexión de luminaria tipo panel LED 40W de sobreponer, con especificación y modelo indicado en el estudio fotométrico. Incluye elementos para montaje, fijación y/o descuelgue.</t>
  </si>
  <si>
    <t>10.4.2</t>
  </si>
  <si>
    <t>Suministro, montaje y conexión de luminaria hermética sellada LED de 40W de sobreponer, con especificación y modelo indicado en el estudio fotométrico. Incluye elementos para montaje, fijación y/o descuelgue.</t>
  </si>
  <si>
    <t>Suministro, montaje y conexión de luminaria hermética sellada LED de 20W de sobreponer, con especificación y modelo indicado en el estudio fotométrico. Incluye elementos para montaje, fijación y/o descuelgue.</t>
  </si>
  <si>
    <t>Suministro e hincada de varilla de cobre de 2.44 metros x 5/8" para constitución del sistema de puesta a tierra.</t>
  </si>
  <si>
    <t>Suministro y tendido de cable de cobre desnudo No 2 para tierra. Incluye excavación, relleno y compactación.</t>
  </si>
  <si>
    <t>Suministro y colocación de 120 gramos de soldadura cadweld para unir varilla con cable y/o cable con cable montar y configurar el sistema de puesta a tierra y/o aterramiento.</t>
  </si>
  <si>
    <t>10.6</t>
  </si>
  <si>
    <t>INFRAESTRUCTURA PRINCIPAL MODIFICADA Y RECIBOS</t>
  </si>
  <si>
    <t>10.6.1</t>
  </si>
  <si>
    <t>Suministro, tendido, montaje y conexión de protecciones eléctricas y acometidas de circuitos proyectados a infraestructura existente anexa al bloque.</t>
  </si>
  <si>
    <t>11.1</t>
  </si>
  <si>
    <t>Suministro, transporte e instalacion de puerta de una hoja entamborada en lamina cold rolled cal.18 con marco en cold rolled cal.18. manija en acero inoxidable ref. rimini tipo schlage o similar. cerrojo de seguridad cilindro/volteador cromado mate, llave -mariposa con pestillo que permite su correcto funcionamiento. con montante tipo persiana y malla antimosquito antiplaga elaboradas en polietileno de alta densidad (Según diseño)</t>
  </si>
  <si>
    <t>11.4</t>
  </si>
  <si>
    <t>Suministro, transporte e instalacion de puerta de dos hoja corrediza en con perfiles de aluminio anodizado color natural. incluye vidrio laminado incoloro 3+3 mm. manija en acero inoxidable ref. rimini tipo schlage o similar. cerrojo de seguridad cilindro/volteador cromado mate, llave-mariposa con pestillo que permite su correcto funcionamiento.</t>
  </si>
  <si>
    <t>11.7</t>
  </si>
  <si>
    <t>Suministro, transporte e instalacion de ventanas plegables con marco fijo en perfil de aluminio y cuerpo tipo persiana, color según diseño, incluye herrajes que garanticen su devido funcionamiento</t>
  </si>
  <si>
    <t>11.9</t>
  </si>
  <si>
    <t>Suministro, transporte e instalacion de ventanas de un cuerpo tipo persiana con angeo. elaborada en  perfileria de aluminio anodizado  color natural; incluye herrajes que garanticen su devido funcionamiento.</t>
  </si>
  <si>
    <t>11.10</t>
  </si>
  <si>
    <t>Suministro, transporte e instalacion de marco tipo persina en fachada frontal elaborada en  perfileria de aluminio anodizado  color segun diseño, con pintura esmalte sintético alquídico a base de aceite sobre marcos metálicos, tres (3) capas, incluye  herrajes que garanticen su devido funcionamiento.</t>
  </si>
  <si>
    <t>11.11</t>
  </si>
  <si>
    <t>Suministro, transporte e instalacion de ventana de dos cuerpos superior e inferior de guillotina en aluminio anodizado, color natural, vidrio de 6mm con sandblasting; incluye  herrajes que garanticen su debido funcionamiento.</t>
  </si>
  <si>
    <t>11.19</t>
  </si>
  <si>
    <t>PUERTA DE UNA HOJA CORREDIZA EN LAMINA COLD ROLLED CAL.18 CON MARCO EN COLD ROLLED CAL.18. MANIJA EN ACERO INOXIDABLE REF. RIMINI TIPO SCHLAGE O SIMILAR. CERROJO DE SEGURIDAD CILINDRO/VOLTEADOR CROMADO MATE,LLAVE-MARIPOSA CON PESTILLO QUE PERMITE SU CORRECTO FUNCIONAMIENTO. CON MONTANTE TIPO PERSIANA</t>
  </si>
  <si>
    <t>Suministro ,transporte e instalacion de señal informativa - ambientes. Acabado en vinilo fotoluminiscense sobre lamina de acrílico espesor 2.5 mm. Sistema de fijación con cinta doble faz o tornillos. Según NTC 1461.  Dimensiones 30 cm x
15 cm</t>
  </si>
  <si>
    <t>11.21</t>
  </si>
  <si>
    <t>Suministro ,transporte e instalacion de señal informativa -  sub-ambientes-cocinas. Acabado en vinilo fotoluminiscense sobre lamina de acrílico espesor 2.5 mm. Sistema de fijación con cinta doble faz o tornillos. Según NTC 1461. Dimensiones 30 cm x 15 cm</t>
  </si>
  <si>
    <t>11.22</t>
  </si>
  <si>
    <t>Suministro ,transporte e instalacion de señal informativa -  extintores. Acabado en vinilo fotoluminiscense sobre lamina de acrílico espesor 2.5 mm. Sistema de fijación con cinta doble faz o tornillos. Según NTC 1461.  Dimensiones 30 cm x
45 cm</t>
  </si>
  <si>
    <t>11.23</t>
  </si>
  <si>
    <t>Suministro ,transporte e instalacion de señal de evacuacion - salida de emergencia. Acabado en vinilo fotoluminiscense sobre lamina de acrílico espesor 2.5 mm. Sistema de fijación con cinta doble faz o tornillos. Según NTC1461.  Dimensiones 30 cm x 15 cm</t>
  </si>
  <si>
    <t>Suministro ,transporte e instalacion de señal de evacuacion -  ruta de evacuacion.. Acabado en vinilo fotoluminiscense sobre lamina de acrílico espesor 2.5 mm. Sistema de fijación con cinta doble faz o tornillos. Según NTC1461.  Dimensiones 30 cm x 15 cm</t>
  </si>
  <si>
    <t>Suministro ,transporte e instalacion de señal de evacuacion - punto de encuentro, fabricada en tubo cold Rolled de 1,5" de diametro y aviso en lamina galvanizada calibre 16. Acabado en pintura electrostatica. Empotrado 30cm a base en concreto fundido de 3000psi (b= 25x25cm h=50cm). DIMESIONES DE LA SEÑAL 45X60CM</t>
  </si>
  <si>
    <t>Lavamanos de sobreponer marsella blanco tipo corona ó equivalente de igual calidad. (incluye griferia)</t>
  </si>
  <si>
    <t>12.2</t>
  </si>
  <si>
    <t>Lavamanos de colgar acuacer + griferis sencilla sevilla</t>
  </si>
  <si>
    <t>12.5B</t>
  </si>
  <si>
    <t>Sanitario alongado discapacitados de bajo consumo con tanque,  accesorios tipo corona (smart alongado) ó similar para funcionamiento con válvula de descarga tipo docol o similar</t>
  </si>
  <si>
    <t>12.9</t>
  </si>
  <si>
    <t>Barras de seguridad, para PMR long. .45mt en acero inoxidable</t>
  </si>
  <si>
    <t>Orinal grande de colgar, color blanco, tipo gotta o similar, (incluye griferia tipo push tradicional)</t>
  </si>
  <si>
    <t>APARATOS DE COCINA</t>
  </si>
  <si>
    <t>13.5</t>
  </si>
  <si>
    <t>Suministro, transporte  e instalacion de campana extractora en acero inoxidable cal 20 (2x1x0,6). Incluye trampas de grasa tipo laberinto y caja recolectora de residuos</t>
  </si>
  <si>
    <t>13.6</t>
  </si>
  <si>
    <t>Suministro, transporte  e instalacion de extractor tipo hongo 900 rpm - CRVL -T 20 -S&amp;P o similar</t>
  </si>
  <si>
    <t>13.8</t>
  </si>
  <si>
    <t>Suministro, transporte  e instalacion de ducto en acero galvanizado calibre 20:</t>
  </si>
  <si>
    <t>39C. CONSTRUCCION BLOQUE No. 3 (COMPUESTO POR UNA BATERIA SANITARIA Y TRES AULAS)</t>
  </si>
  <si>
    <t>6.5</t>
  </si>
  <si>
    <t>Construccion de bancas en concreto de 3000 psi A= 0.45 m e= 8 cm</t>
  </si>
  <si>
    <t>8.4.13</t>
  </si>
  <si>
    <t>8.4.27</t>
  </si>
  <si>
    <t>SUMINISTRO E INSTALACIÓN TANQUE DE ALMACENAMIENTO PLÁSTICO, CAPACIDAD 500,  Litros tipo  bajito (Incluye accesorios de conexión,  válvula flotadora de cobre 1/2", accesorios en 1" y 1-1/2")</t>
  </si>
  <si>
    <t>8.4.29</t>
  </si>
  <si>
    <t>SUMINISTRO E INSTALACIÓN TANQUE DE ALMACENAMIENTO PLÁSTICO, CAPACIDAD  2000 Litros tipo  bajito (Incluye accesorios de conexión,  válvula flotadora de cobre 1/2", accesorios en 1" y 1-1/2")</t>
  </si>
  <si>
    <t>TAPÓN DE LIMPIEZA DE 2" Red Sanitaria (Incluye instalación, limpiador y
soldadura)</t>
  </si>
  <si>
    <t>Salida para aplique en tubo conduit PVC de 3/4" con conductores de cobre
2N12+1No14 AWG tipo PE-HF-FR-LS-CT. Incluye soportes, cajas, roseta, bombillo de bajo consumo y accesorios necesarios para completar la salida.</t>
  </si>
  <si>
    <t>Salida para toma monofásica doble con polo a tierra para red normal, en tubo
conduit PVC de 3/4" y conductores de cobre 2N12+1No14 AWG tipo PE-HF- FR-LS-CT. Incluye toma, curvas, terminales, uniones, soportes, cajas y accesorios para completar la salida.</t>
  </si>
  <si>
    <t>Salida para toma monofásica doble con polo a tierra para ventilador, en tubo
conduit PVC de 3/4" y conductores de cobre 2N12+1No14 AWG tipo PE-HF- FR-LS-CT. Incluye toma, curvas, terminales, uniones, soportes, cajas y accesorios para completar la salida.</t>
  </si>
  <si>
    <t>Salida para interruptor triple en tubo conduit PVC de 3/4", con conductores de
cobre 4No12+1No14 AWG tipo PE-HF-FR-LS-CT. Incluye interruptor, soportes, cajas y accesorios necesarios para completar la salida.</t>
  </si>
  <si>
    <t>Suministro, montaje y conexión de automático enchufable de 2x20, 2x30, 2x40
o 2x50 amperios.</t>
  </si>
  <si>
    <t>Suministro, montaje y conexión de tablero bifásico con espacio para totalizador
de 12 circuitos. Debe disponer de puerta y chapa, barra de neutro y barra de tierra.</t>
  </si>
  <si>
    <t>Suministro, montaje y conexión de luminaria tipo panel LED 40W de
sobreponer, con especificación y modelo indicado en el estudio fotométrico. Incluye elementos para montaje, fijación y/o descuelgue.</t>
  </si>
  <si>
    <t>10.7</t>
  </si>
  <si>
    <t>SALIDAS DATOS</t>
  </si>
  <si>
    <t>10.7.1</t>
  </si>
  <si>
    <t>Suministro y colocación de toma de comunicaciones sencilla. Incluye jack
categoría 6A, face plate angulado, marquilla para toma y caja metálica.</t>
  </si>
  <si>
    <t>10.7.2</t>
  </si>
  <si>
    <t>Suministro y montaje de patch cord certificado categoría 6A de tres metros,
para puesto de trabajo del profesor. Incluye marquillas.</t>
  </si>
  <si>
    <t>10.7.3</t>
  </si>
  <si>
    <t>Suministro y montaje de patch cord certificado categoría 6A de un metro, para
router. Incluye marquillas.</t>
  </si>
  <si>
    <t>10.7.4</t>
  </si>
  <si>
    <t>Suministro y tendido decable S/FTP categoría 6A  LSFRZH</t>
  </si>
  <si>
    <t>10.7.5</t>
  </si>
  <si>
    <t>Certificación de punto lógico en categoría 6A.</t>
  </si>
  <si>
    <t>10.7.6</t>
  </si>
  <si>
    <t>Suministro y tendido de ducto PVC de ¾" necesaria para ejecutar salidas de comunicaciones. Incluye cajas, soportes y accesorios, para conformar la salida.</t>
  </si>
  <si>
    <t>10.7.11</t>
  </si>
  <si>
    <t>Suministro y conexión de UPS monofásica 480 W para escritorio con tres
salidas reguladas y 6 minutos mínimo de respaldo.</t>
  </si>
  <si>
    <t>10.7.12</t>
  </si>
  <si>
    <t>Suministro y tendido de ducto de 3/4" EMT para acometida del operador de
internet. Incluye caja, capacete y accesorios de fijación en cubierta.</t>
  </si>
  <si>
    <t>10.7.13</t>
  </si>
  <si>
    <t>Salida para toma monofásica doble con polo a tierra para red regulada, en tubo
conduit PVC de 3/4" y conductores de cobre 2N12+1No14 AWG tipo PE-HF- FR-LS-CT. Incluye toma grado hospitalario, curvas, terminales, uniones, soportes, cajas y accesorios para completar la salida.</t>
  </si>
  <si>
    <t>10.7.14</t>
  </si>
  <si>
    <t>Salida para toma monofásica doble con polo a tierra para UPS, en tubo conduit
PVC de 3/4" y conductores de cobre 2N12+1No14 AWG tipo PE-HF-FR-LS- CT. Incluye toma, curvas, terminales, uniones, soportes, cajas y accesorios para completar la salida.</t>
  </si>
  <si>
    <t>11.3</t>
  </si>
  <si>
    <t>Suministro, transporte e instalacion de puerta entamborada de una hoja en lamina cold rolled cal.18 con marco en cold rolled cal.18. manija en acero inoxidable ref. rimini tipo schlage o similar. cerrojo de seguridad cilindro/volteador cromado mate,llave-mariposa con pestillo que permite su correcto funcionamiento.con mirilla; vidrio laminado incoloro 3+3 mm.  (Según diseño)</t>
  </si>
  <si>
    <t>11.8</t>
  </si>
  <si>
    <t>Suministro, transporte e instalacion de ventanas de un cuerpo tipo persiana elaborada en  perfileria de aluminio anodizado  color natural; incluye  herrajes que garanticen su devido funcionamiento.</t>
  </si>
  <si>
    <t>Suministro ,transporte e instalacion de señal de evacuacion - salida de
emergencia. Acabado en vinilo fotoluminiscense sobre lamina de acrílico espesor 2.5 mm. Sistema de fijación con cinta doble faz o tornillos. Según NTC
1461.  Dimensiones 30 cm x 15 cm</t>
  </si>
  <si>
    <t>TOTAL</t>
  </si>
  <si>
    <t>8.4.7</t>
  </si>
  <si>
    <t>8.4.33</t>
  </si>
  <si>
    <t>8.4.30</t>
  </si>
  <si>
    <t>8.4.31</t>
  </si>
  <si>
    <t>8.6.16</t>
  </si>
  <si>
    <t>8.7.11</t>
  </si>
  <si>
    <t>8.8.2</t>
  </si>
  <si>
    <t>8.8.8</t>
  </si>
  <si>
    <t>8.8.9</t>
  </si>
  <si>
    <t>8.11.2</t>
  </si>
  <si>
    <t>8.17.4</t>
  </si>
  <si>
    <t>Suministro, transporte e instalacion de puerta de una hoja entamborada en lamina cold rolled cal.18 con marco en cold rolled cal.18. manija en acero inoxidable ref. rimini tipo schlage o similar. cerrojo de seguridad cilindro/volteador cromado mate, llave -mariposa con pestillo que permite su correcto funcionamiento. con montante tipo persiana  (Según diseño)</t>
  </si>
  <si>
    <t>Suministro ,transporte e instalacion de señal informativa - ambientes. Acabado en vinilo fotoluminiscense sobre lamina de acrílico espesor 2.5 mm. Sistema de fijación con cinta doble faz o tornillos. Según NTC 1461.  Dimensiones 30 cm x 15 cm</t>
  </si>
  <si>
    <t>Suministro ,transporte e instalacion de señal de evacuacion -  ruta de evacuacion.. Acabado en vinilo fotoluminiscense sobre lamina de acrílico espesor 2.5 mm. Sistema de fijación con cinta doble faz o tornillos. Según NTC
1461.  Dimensiones 30 cm x 15 cm</t>
  </si>
  <si>
    <t>Salida para toma monofásica doble GFCI con polo a tierra para red normal, en tubo conduit PVC de 3/4" y conductores de cobre 2N12+1No14 AWG tipo PE- HF-FR-LS-CT. Incluye toma, curvas, terminales, uniones, soportes, cajas y accesorios para completar la salida.</t>
  </si>
  <si>
    <t>SUMINISTRO E INSTALACIÓN TUBERÍA PVC-P DE 2 1/2" RDE 21 (INCLUYE ACCESORIOS)</t>
  </si>
  <si>
    <t>SUMINISTRO E INSTALACIÓN TUBERÍA PVC-P DE 2" RDE 21  (INCLUYE ACCESORIOS)</t>
  </si>
  <si>
    <t>SUMINISTRO E INSTALACIÓN TUBERÍA PVC-P DE 1 1/2" RDE 21 (INCLUYE ACCESORIOS)</t>
  </si>
  <si>
    <t>SUMINISTRO E INSTALACIÓN TUBERÍA PVC-P DE 1" RDE 13.5  (INCLUYE ACCESORIOS)</t>
  </si>
  <si>
    <t>SUMINISTRO E INSTALACIÓN TUBERÍA PVC-P DE 3/4" RDE 11  (INCLUYE ACCESORIOS)</t>
  </si>
  <si>
    <t>SUMINISTRO E INSTALACIÓN TUBERÍA PVC-P DE 1/2" RDE 9  (INCLUYE ACCESORIOS)</t>
  </si>
  <si>
    <t>TAPÓN DE LIMPIEZA DE 4" Red Sanitaria (Incluye instalación, limpiador y soldadura)</t>
  </si>
  <si>
    <t>Suministro e instalacion de cubierta en panel metalico galvanizado cal. 28 tipo sandwich, inyectado en linea continua con poliuretano expandido de alta densidad 38 kg/m3 e=30 mm incluye tapas deborde de cubierta y los accesorios necesarios para su correcta instalacion y funcionamiento</t>
  </si>
  <si>
    <t>Piso en tableta de granito BH5 de 33 x 33- mortero 1:4 - (Incluye destronque, pulida y brillada - color Blanco itauna o similar</t>
  </si>
  <si>
    <t>Piso en concreto de 3000 psi. Escobeado enmarcado  10 cm para exteriores. E= 10 cm</t>
  </si>
  <si>
    <t>Columnetas y viguetas de confinamiento en concreto de 2500 psi reforzadas (0.12m x 0.20m)</t>
  </si>
  <si>
    <t>Relleno en material seleccionado tipo recebo o similar -compactado mecanicamente</t>
  </si>
  <si>
    <t>Placa de fondo para tanque en concreto de 4000 psi impermeabilizado, relación A/C &lt;0.45, incorporador de aire al 5%</t>
  </si>
  <si>
    <t>Paredes para tanque en concreto de 4000 psi impermeabilizado, relación A/C &lt;0.45, incorporador de aire al 5%</t>
  </si>
  <si>
    <t>Placa superior para tanque en concreto de 4000 psi impermeabilizado, relación A/C &lt;0.45, incorporador de aire al 5%</t>
  </si>
  <si>
    <t>Carcamos en concreto de 4000 psi impermeabilizado, relación A/C &lt;0.45, incorporador de aire al 5%</t>
  </si>
  <si>
    <t>Piso en tableta de granito PCL5 de 33 x 33- mortero 1:4 - (Incluye destronque, pulida y brillada - - color colonian cream o similar</t>
  </si>
  <si>
    <t>Cielorraso en lamina pvc con estructura de soporte de 1 pulg. cal.26-incluye corniza</t>
  </si>
  <si>
    <t>SUMINISTRO E INSTALACIÓN TUBERÍA PVC-P DE 1 1/2" RDE 21  (INCLUYE ACCESORIOS)</t>
  </si>
  <si>
    <t>SUMINISTRO E INSTALACIÓN TUBERÍA PVC-P DE 2 1/2" RDE 21  (INCLUYE ACCESORIOS)</t>
  </si>
  <si>
    <t>Relleno en material seleccionado proveniente de la excavacion y compactado mecanicamente</t>
  </si>
  <si>
    <t>S UMINISTRO E INSTALACIÓN TUBERÍA PVC-P DE 1" RDE 13.5  (INCLUYE ACCESORIOS)</t>
  </si>
  <si>
    <t>SUMINISTRO E INSTALACIÓN TUBERÍA PVC-P DE 1 1/4" RDE 21 (INCLUYE ACCESORIOS)</t>
  </si>
  <si>
    <t>M</t>
  </si>
  <si>
    <t>Salida para toma monofásica doble con polo a tierra para red normal, en tubo conduit PVC de 3/4" y conductores de cobre 2N12+1No14 AWG tipo PE-HF- FR-LS-CT. Incluye toma, curvas, terminales, uniones, soportes, cajas y accesorios para completar la salida.</t>
  </si>
  <si>
    <t>Salida para toma monofásica doble con polo a tierra para ventilador, en tubo conduit PVC de 3/4" y conductores de cobre 2N12+1No14 AWG tipo PE-HF- FR-LS-CT. Incluye toma, curvas, terminales, uniones, soportes, cajas y accesorios para completar la salida.</t>
  </si>
  <si>
    <t>Suministro y colocación de toma de comunicaciones sencilla. Incluye jack categoría 6A, face plate angulado, marquilla para toma y caja metálica.</t>
  </si>
  <si>
    <t>Suministro y montaje de patch cord certificado categoría 6A de tres metros, para puesto de trabajo del profesor. Incluye marquillas.</t>
  </si>
  <si>
    <t>Suministro y montaje de patch cord certificado categoría 6A de un metro, para router. Incluye marquillas.</t>
  </si>
  <si>
    <t>Suministro y tendido de ducto de 3/4" EMT para acometida del operador de internet. Incluye caja, capacete y accesorios de fijación en cubierta.</t>
  </si>
  <si>
    <t>Salida para toma monofásica doble con polo a tierra para red regulada, en tubo conduit PVC de 3/4" y conductores de cobre 2N12+1No14 AWG tipo PE-HF- FR-LS-CT. Incluye toma grado hospitalario, curvas, terminales, uniones, soportes, cajas y accesorios para completar la salida.</t>
  </si>
  <si>
    <t>Salida para toma monofásica doble con polo a tierra para UPS, en tubo conduit PVC de 3/4" y conductores de cobre 2N12+1No14 AWG tipo PE-HF-FR-LS- CT. Incluye toma, curvas, terminales, uniones, soportes, cajas y accesorios para completar la salida.</t>
  </si>
  <si>
    <t>Suministro ,transporte e instalacion de señal de evacuacion - salida de emergencia. Acabado en vinilo fotoluminiscense sobre lamina de acrílico espesor 2.5 mm. Sistema de fijación con cinta doble faz o tornillos. Según NTC 1461.  Dimensiones 30 cm x 15 cm</t>
  </si>
  <si>
    <t>Suministro ,transporte e instalacion de señal de evacuacion -  ruta de evacuacion.. Acabado en vinilo fotoluminiscense sobre lamina de acrílico espesor 2.5 mm. Sistema de fijación con cinta doble faz o tornillos. Según NTC 1461.  Dimensiones 30 cm x 15 cm</t>
  </si>
  <si>
    <t xml:space="preserve">Poliza de dotacion 1% de la dotacion sin Iva                                                                 </t>
  </si>
  <si>
    <t>UTILIDAD</t>
  </si>
  <si>
    <t>IMPREVISTOS</t>
  </si>
  <si>
    <t>ADMINISTRACIÓN</t>
  </si>
  <si>
    <t>Valor total Costos Directos</t>
  </si>
  <si>
    <t>VALOR</t>
  </si>
  <si>
    <t>PRESUPUESTO DETALLADO DE OBRA - I.E PALO ALTO SEDE PRINCIPAL</t>
  </si>
  <si>
    <t>38. CONSTRUCCION BLOQUE 1 (COMPUESTO POR 3 AULAS Y UNA BATERIA SANITARIA)</t>
  </si>
  <si>
    <t>1.3</t>
  </si>
  <si>
    <t>Demolición de estructura existente (incluye retiro de material)</t>
  </si>
  <si>
    <t>1.6</t>
  </si>
  <si>
    <t>Tala de arbol mediano (incluye extraccion de raiz y retiro de material)</t>
  </si>
  <si>
    <t>1.7</t>
  </si>
  <si>
    <t>Demolición de placa de piso existente (incluye retiro de material)</t>
  </si>
  <si>
    <t>Relleno en material seleccionado tipo recebo  y compactado mecanicamente</t>
  </si>
  <si>
    <t>6.7</t>
  </si>
  <si>
    <t>Alfajias en concreto de 3000 psi</t>
  </si>
  <si>
    <t>8.3.34</t>
  </si>
  <si>
    <t>SUMINISTRO, MONTAJE E INSTALACION DE EQUIPO RED DE AGUA POTABLE. 2 BOMBAS CAUDAL= 0,5 Lps CDT= 9,10 mca.</t>
  </si>
  <si>
    <t>REGISTRO PASO DIRECTO DE 2" (INCLUYE ACCESORIOS)</t>
  </si>
  <si>
    <t>SUMINISTRO E INSTALACIÓN DE MEDIDOR + CAJA + CONEXIONES 1". Incuye Calibración del medidor y suministro de todos los elementos necesarios para la correcta instalación y adecuado funcionamiento del medidor</t>
  </si>
  <si>
    <t>TUBERÍA PVC 110mm (DN = 4") DE PARED ESTRUCTURAL PARA
DRENAJE Y ALCANTARILLADO  TIPO NOVAFORT O SIMILAR</t>
  </si>
  <si>
    <t>TUBERÍA PVC 160mm (DN = 6") DE PARED ESTRUCTURAL PARA
DRENAJE Y ALCANTARILLADO  TIPO NOVAFORT O SIMILAR</t>
  </si>
  <si>
    <t>POZO DE INFILTRACION DE 3.0 M DE DIAMETRO Y 5 M DE
PROFUNDIDAD (INCLUYE: CIMENTACION, BASE Y RELLENO EN GRAVA GRUESA, LEVANTE EN MAMPOSTERIA CON JUNTA ABIERTA, VIGA PERIMETRAL, TAPA DE INSPECCION)</t>
  </si>
  <si>
    <t>8.7.16</t>
  </si>
  <si>
    <t>TANQUE SEPTICO + FAFA CAPACIDAD: 20000  LT  (INLCUYE
ROSETONES Y CADENAS DE ANCLAJE)</t>
  </si>
  <si>
    <t>CAJA DE INSPECCIÓN EN MAMPOSTERÍA SOGA, DIMENSIONES
INTERNAS = 0.8 m x 0.8 m x ALTURA MAX= 1.0m (Incluye tapa en concreto reforzado) PARA ALCANTARILLADO Y/O ACUEDUCTO</t>
  </si>
  <si>
    <t>SUMINISTRO E INSTALACIÓN GABIENTE PARA TOMA DE BOMBEROS 2-
1/2"</t>
  </si>
  <si>
    <t>9.11</t>
  </si>
  <si>
    <t>Placa en concreto 3000 psi para repisa e=7 cm y ancho 40 cm</t>
  </si>
  <si>
    <t>Salida para interruptor doble en tubo conduit PVC de 3/4", con conductores de
cobre 3No12+1No14 AWG tipo PE-HF-FR-LS-CT. Incluye interruptor, soportes, cajas y accesorios necesarios para completar la salida.</t>
  </si>
  <si>
    <t>Salida para equipo de bombeo en tubo conduit PVC de 3/4" con conductores
de cobre 2N10+1No12 AWG tipo PE-HF-FR-LS-CT. Incluye soportes, cajas y accesorios necesarios para completar la salida.</t>
  </si>
  <si>
    <t>Suministro y tendido de acometida bifásica en conductores de cobre
1(2No6F+1No6N+1No8T) AWG tipo THHN por tubo. Incluye accesorios para completar la actividad.</t>
  </si>
  <si>
    <t>Suministro y tendido de ducto PVC de 1 1/2". Incluye curvas, uniones,
boquillas, material de relleno, excavación, compactación y accesorios necesarios para su óptima instalación.</t>
  </si>
  <si>
    <t>Suministro y construcción de caja de inspección en mampostería de
30x30x30cm, para cableado de acometidas eléctricas internas. Incluye tapa, marco, contramarco y accesorios.</t>
  </si>
  <si>
    <t>Suministro, tendido, montaje y conexión de protecciones eléctricas y
acometidas de circuitos proyectados a infraestructura existente anexa al bloque.</t>
  </si>
  <si>
    <t>10.7.10</t>
  </si>
  <si>
    <t>Suministro y conexión de UPS monofásica 360 W para escritorio con tres
salidas reguladas y 6 minutos mínimo de respaldo.</t>
  </si>
  <si>
    <t>Suministro, transporte e instalacion de ventanas plegables con marco fijo en perfil de aluminio y cuerpo tipo persiana, color según diseño, incluye herrajes que garanticen su debido funcionamiento</t>
  </si>
  <si>
    <t>Suministro, transporte e instalacion de ventanas de un cuerpo tipo persiana con angeo. elaborada en  perfileria de aluminio anodizado  color natural; incluye herrajes que garanticen su debido funcionamiento.</t>
  </si>
  <si>
    <t>Suministro, transporte e instalacion de marco tipo persina en fachada frontal elaborada en  perfileria de aluminio anodizado  color segun diseño, con pintura esmalte sintético alquídico a base de aceite sobre marcos metálicos, tres (3) capas, incluye  herrajes que garanticen su debido funcionamiento.</t>
  </si>
  <si>
    <t>MOBILIARIO DE COCINA</t>
  </si>
  <si>
    <t>Suministro, transporte  e instalacion de campana extractora en acero
inoxidable cal 20 (2x1x0,6). Incluye trampas de grasa tipo laberinto y caja recolectora de residuos</t>
  </si>
  <si>
    <t>Suministro, transporte  e instalacion de extractor tipo hongo 900 rpm - CRVL -T
20 -S&amp;P o similar</t>
  </si>
  <si>
    <t>38. CONSTRUCCION BLOQUE No. 2 (COMPUESTO POR UNA COCINA - COMEDOR)</t>
  </si>
  <si>
    <t>Construcción de losa de entrepiso maciza e=15 cm en concreto de 3000 psi</t>
  </si>
  <si>
    <t>Placa de fondo para tanque en concreto de 4000 psi impermeabilizado,
relación A/C &lt;0.45, incorporador de aire al 5%</t>
  </si>
  <si>
    <t>CARCAMO Y REJILLA ANTIDESLIZANTE EN ACERO INOXIDABLE AISI
316L, SEGÚN DISEÑO.</t>
  </si>
  <si>
    <t>TUBERIA A.GALV SCH40 1/2" RANU</t>
  </si>
  <si>
    <t>Suministro, montaje y conexión de luminaria hermética sellada LED de 40W de
sobreponer, con especificación y modelo indicado en el estudio fotométrico. Incluye elementos para montaje, fijación y/o descuelgue.</t>
  </si>
  <si>
    <t>Suministro, transporte e instalacion de puerta de dos hoja corrediza en con
perfiles de aluminio anodizado color natural. incluye vidrio laminado incoloro
3+3 mm. manija en acero inoxidable ref. rimini tipo schlage o similar. cerrojo de seguridad cilindro/volteador cromado mate, llave-mariposa con pestillo que permite su correcto funcionamiento.</t>
  </si>
  <si>
    <t>11.18</t>
  </si>
  <si>
    <t>Suministro, transporte e instalacion  puerta  tipo persiana, marco y  cuerpo
elaborado  en acero cold rolled calibre 18, acabado en anticorrosivo y pintura electrostatica color segun diseño; con montante tipo persiana marco y cuerpos elaborados  en acero cold rolled. manija en acero inoxidable, incluye herrajes que garanticen  su debido funcionamiento.</t>
  </si>
  <si>
    <t>PUERTA DE UNA HOJA CORREDIZA EN LAMINA COLD ROLLED CAL.18
CON MARCO EN COLD ROLLED CAL.18. MANIJA EN ACERO INOXIDABLE REF. RIMINI TIPO SCHLAGE O SIMILAR. CERROJO DE SEGURIDAD CILINDRO/VOLTEADOR CROMADO MATE,LLAVE-MARIPOSA CON PESTILLO QUE PERMITE SU CORRECTO FUNCIONAMIENTO. CON MONTANTE TIPO PERSIANA</t>
  </si>
  <si>
    <t>Suministro ,transporte e instalacion de señal informativa -  sub-ambientes-
cocinas. Acabado en vinilo fotoluminiscense sobre lamina de acrílico espesor
2.5 mm. Sistema de fijación con cinta doble faz o tornillos. Según NTC 1461. Dimensiones 30 cm x 15 cm</t>
  </si>
  <si>
    <t>Suministro ,transporte e instalacion de señal informativa -  extintores. Acabado
en vinilo fotoluminiscense sobre lamina de acrílico espesor 2.5 mm. Sistema de fijación con cinta doble faz o tornillos. Según NTC 1461.  Dimensiones 30 cm x 45 cm</t>
  </si>
  <si>
    <t>Sanitario alongado discapacitados de bajo consumo con tanque,  accesorios
tipo corona (smart alongado) ó similar para funcionamiento con válvula de descarga tipo docol o similar</t>
  </si>
  <si>
    <t>10.5.7</t>
  </si>
  <si>
    <t>10.5.6</t>
  </si>
  <si>
    <t>10.5.4</t>
  </si>
  <si>
    <t>10.2.6</t>
  </si>
  <si>
    <t>Dinteles en concreto de 3000 psi</t>
  </si>
  <si>
    <t>Bocapuerta en granito pulido</t>
  </si>
  <si>
    <t>Desmonte de aulas en madera y/o similar (incluye retiro de material)</t>
  </si>
  <si>
    <t>37.  CONSTRUCCION BLOQUE No. 1 (COMPUESTO POR UN COMEDOR, COCINA Y UN AULA ESPECIALIZADA)</t>
  </si>
  <si>
    <t>Suministro y tendido de cable de cobre desnudo No 2 AWG para sistema de bajantes. Incluye tuberia metalica galvanizada 3/4" de protección, elementos y/o accesorios para montaje y conexión.</t>
  </si>
  <si>
    <t>Suministro y tendido de alambron de 50mm2 para configurar sistema de apantallamiento en cubierta. Incluye conectores, soportes, elementos de fijación, sustancias epoxicas y demas elementos necesarios para montar y configurar los sistemas de apantallamiento sin afectar la estructura de la cubierta metalica</t>
  </si>
  <si>
    <t>Suministro y colocacion de punta captora para sistema apantallamiento. Incluye aislador, soporte y accesorios de fijación para montar y configurar el sistema de apantallamiento</t>
  </si>
  <si>
    <t>10.5.5</t>
  </si>
  <si>
    <t>37B.  CONSTRUCCION BLOQUE No. 2 (COMPUESTO POR TRES AULAS Y UNA BATERIA SANITARIA)</t>
  </si>
  <si>
    <t>Sanitario infantil kiddy  o similar</t>
  </si>
  <si>
    <t>Concreto ciclópeo de 3000 psi relac.60c/40p</t>
  </si>
  <si>
    <t>37C.  CONSTRUCCION BLOQUE No. 2 (COMPUESTO POR DOS AULAS Y UNA BATERIA SANITARIA)</t>
  </si>
  <si>
    <t>PRESUPUESTO DETALLADO DE OBRA - I. E HIGUERON SEDE PRINCIPAL</t>
  </si>
  <si>
    <t>12.2B</t>
  </si>
  <si>
    <t>10.4      LUMINARIAS</t>
  </si>
  <si>
    <t>SUMINISTRO E INSTALACIÓN DE TRAGANTE TIPO CÚPULA 6"x4"</t>
  </si>
  <si>
    <t>TUBERÍA PVC-S 4" (Incluye instalación y accesorios)</t>
  </si>
  <si>
    <t>REGISTRO PASO DIRECTO DE 1-1/4" (INCLUYE ACCESORIOS)</t>
  </si>
  <si>
    <t>Marcos en concreto de 3000 psi reforzados</t>
  </si>
  <si>
    <t>Construcción de losa de entrepiso maciza e= 12.5 cm en concreto de 3000 psi</t>
  </si>
  <si>
    <t>PRESUPUESTO DETALLADO DE OBRA - CENTRO EDUCATIVO BARRANCA</t>
  </si>
  <si>
    <t>Alfajias con gotero en concreto de 3000 psi</t>
  </si>
  <si>
    <t>36B.  CONSTRUCCION BLOQUE No. 2 (COMPUESTO POR UNA BATERIA SANITARIA)</t>
  </si>
  <si>
    <t>Salida para aplique en tubo conduit PVC de 3/4" con conductores de cobre 2N12+1No14 AWG tipo PE-HF-FR-LS-CT. Incluye soportes, cajas, roseta,bombillo de bajo consumo y accesorios necesarios para completar la salida.</t>
  </si>
  <si>
    <t>Salida para toma monofásica doble con polo a tierra para red normal, en tubo conduit PVC de 3/4" y conductores de cobre 2N12+1No14 AWG tipo PE-HF-FR- LS-CT. Incluye toma, curvas, terminales, uniones, soportes, cajas y accesorios</t>
  </si>
  <si>
    <t>Suministro y tendido de ducto PVC de 1". Incluye curvas, uniones, boquillas, material de relleno, excavación, compactación y accesorios necesarios para suóptima instalación.</t>
  </si>
  <si>
    <t>Suministro y construcción de caja de inspección en mampostería de 30x30x30cm, para cableado de acometidas eléctricas internas. Incluye tapa, marco, contramarco y accesorios.</t>
  </si>
  <si>
    <t>Suministro, montaje y conexión de luminaria hermética sellada LED de 20W de sobreponer, con especificación y modelo indicado en el estudio fotométrico.Incluye elementos para montaje, fijación y/o descuelgue.</t>
  </si>
  <si>
    <t>V. UNITARIO</t>
  </si>
  <si>
    <t>V. PARCIAL</t>
  </si>
  <si>
    <t>Placa de fondo para tanque en concreto de 4000 psi impermeabilizado, relación
A/C &lt;0.45, incorporador de aire al 5%</t>
  </si>
  <si>
    <t>SUMINISTRO, MONTAJE E INSTALACION DE EQUIPO RED DE AGUA
POTABLE. 2 BOMBAS - CAUDAL= 0,3 Lps CDT= 19,61 mca.</t>
  </si>
  <si>
    <t>SUMINISTRO E INSTALACIÓN TUBERÍA PVC-P DE 1 1/4" RDE 21  (INCLUYE
ACCESORIOS)</t>
  </si>
  <si>
    <t>SUMINISTRO E INSTALACIÓN TUBERÍA PVC-P DE 1 1/2" RDE 21  (INCLUYE
ACCESORIOS)</t>
  </si>
  <si>
    <t>TAPÓN DE LIMPIEZA DE 4" Red Sanitaria (Incluye instalación, limpiador y
soldadura)</t>
  </si>
  <si>
    <t>TUBERÍA PVC 110mm (DN = 4") DE PARED ESTRUCTURAL PARA DRENAJE
Y ALCANTARILLADO  TIPO NOVAFORT O SIMILAR</t>
  </si>
  <si>
    <t>TANQUE SEPTICO + FAFA CAPACIDAD: 10000  LT   (INLCUYE ROSETONES, CADENAS DE ANCLAJE Y PLACA DE FONDO REFORZADA)</t>
  </si>
  <si>
    <t>POZO DE INFILTRACION DE 3.0 M DE DIAMETRO Y 5 M DE PROFUNDIDAD
(INCLUYE: CIMENTACION, BASE Y RELLENO EN GRAVA GRUESA, LEVANTE EN MAMPOSTERIA CON JUNTA ABIERTA, VIGA PERIMETRAL, TAPA DE INSPECCION)</t>
  </si>
  <si>
    <t>CANAL DE B=0.25M, MAX H=0.3 GALVANIZADO PARA CUBIERTA CALIBRE
18 PARA CUBIERTA INCLUYE MALLA EN ACERO GALVANIZADO</t>
  </si>
  <si>
    <t>CANAL DE B=0.20M, MAX H=0.2 GALVANIZADO PARA CUBIERTA CALIBRE
18 PARA CUBIERTA INCLUYE MALLA EN ACERO GALVANIZADO</t>
  </si>
  <si>
    <r>
      <t>10.1.4</t>
    </r>
    <r>
      <rPr>
        <sz val="11"/>
        <color theme="1"/>
        <rFont val="Calibri"/>
        <family val="2"/>
        <scheme val="minor"/>
      </rPr>
      <t/>
    </r>
  </si>
  <si>
    <t>LS-CT. Incluye toma, curvas, terminales, uniones, soportes, cajas y accesorios para completar la salida.</t>
  </si>
  <si>
    <t>Suministro e hincada de varilla de cobre de 2.44 metros x 5/8" para constitución
del sistema de puesta a tierra.</t>
  </si>
  <si>
    <t>Suministro, transporte e instalacion de ventanas de un cuerpo tipo persiana elaborada en  perfileria de aluminio anodizado  color natural; incluye  herrajes que garanticen su debido funcionamiento.</t>
  </si>
  <si>
    <t>11.12</t>
  </si>
  <si>
    <t>11.14</t>
  </si>
  <si>
    <t>Suministro, transporte  e instalacion de campana extractora en acero inoxidable
cal 20 (2x1x0,6). Incluye trampas de grasa tipo laberinto y caja recolectora de residuos</t>
  </si>
  <si>
    <t/>
  </si>
  <si>
    <t>Suministro, transporte e instalacion  puerta  tipo persiana, marco y  cuerpo elaborado  en acero cold rolled calibre 18, acabado en anticorrosivo y pintura electrostatica color segun diseño; con montante tipo persiana marco y cuerpos elaborados  en acero cold rolled. manija en acero inoxidable, incluye herrajes que garanticen  su debido funcionamiento.</t>
  </si>
  <si>
    <t>Suministro ,transporte e instalacion de señal de evacuacion - salida de
emergencia. Acabado en vinilo fotoluminiscense sobre lamina de acrílico espesor 2.5 mm. Sistema de fijación con cinta doble faz o tornillos. Según NTC 1461.  Dimensiones 30 cm x 15 cm</t>
  </si>
  <si>
    <t>suministro e instalacion de divisiones y puertas para baños
en lamina cold rolled cal. 18, tipo cantiliver, con pintura horneada color segun diseño. incluye todos los accesorios necesarios para su instalacion (soportes, manijas, anclajes).</t>
  </si>
  <si>
    <t>ventana de un cuerpo tipo persiana con marco. elaborada en perfileria de aluminio anodizado  color natural; incluye herrajes que garanticen su debido funcionamiento.</t>
  </si>
  <si>
    <t>Lavamanos discapacitados de colgar + griferia sencilla, institucional  color blanco, nacional marca, ancho 56,3 cm, profundidad 15 cm</t>
  </si>
  <si>
    <t>4.1A</t>
  </si>
  <si>
    <t>Suministro e instalacion de divisiones y puertas para baños en lamina cold rolled cal. 18, tipo cantiliver, con pintura horneada color segun diseño. incluye todos los accesorios necesarios para su instalacion</t>
  </si>
  <si>
    <t>36A.  CONSTRUCCION BLOQUE No. 1 (COMPUESTO POR UN COMEDOR Y UNA COCINA)</t>
  </si>
  <si>
    <t>Construcción de losa de entrepiso maciza e= 12,5 cm en concreto de 3000
psi</t>
  </si>
  <si>
    <t>Placa superior para tanque en concreto de 4000 psi impermeabilizado,
relación A/C &lt;0.45, incorporador de aire al 5%</t>
  </si>
  <si>
    <t>Piso en tableta de granito PCL5 de 33 x 33- mortero 1:4 - (Incluye
destronque, pulida y brillada - - color colonian cream o similar</t>
  </si>
  <si>
    <t>CANAL DE B=0.15M, MAX H=0.15 GALVANIZADO PARA CUBIERTA
CALIBRE 18 PARA CUBIERTA INCLUYE MALLA EN ACERO GALVANIZADO</t>
  </si>
  <si>
    <t>Salida para interruptor triple en tubo conduit PVC de 3/4", con conductores de cobre 4No12+1No14 AWG tipo PE-HF-FR-LS-CT. Incluye interruptor,soportes, cajas y accesorios necesarios para completar la salida.</t>
  </si>
  <si>
    <t>Suministro, montaje y conexión de automático industrial regulado caja moldeada de 64 a 80 amperios.</t>
  </si>
  <si>
    <t>Suministro, montaje y conexión de gabinete autosoportado TD-GN, incluyendo barrajes y accesorios para cumplir con lo indicado en el diagrama unifilar. Las características técnicas se detallan en planos, memoria y especificaciones. El tablero debe contar con el certificado de calidad.</t>
  </si>
  <si>
    <t>Suministro, montaje y conexión de DPS Tipo II, corriente máxima 40 KA,corriente nominal 20KA, nivel de protección 0.8 KV, Icc mínima de protección 25 KA.  Ver complementos en memoria de cálculo.</t>
  </si>
  <si>
    <t>10.2.3</t>
  </si>
  <si>
    <t>Suministro y tendido de acometida bifásica en conductores de cobre 1(2No8F+1No8N+1No10T) AWG tipo THHN por tubo. Incluye accesorios para completar la actividad.</t>
  </si>
  <si>
    <t>Suministro y tendido de cable de cobre desnudo No 2/0 equipotenciar apántallamiento. Incluye excavación, relleno y compactación.</t>
  </si>
  <si>
    <t>Suminsitro y colocación de punta captora para sistema apantallamiento. Incluye aislador, soporte y accesorios de fijación para montar y configurar el sistema de apantallamiento.</t>
  </si>
  <si>
    <t>Suministro y tendido de alambrón de 50 mm² para configurar sistema de apantallamiento en cubiertas. Incluye conectores, soportes, elementos de fijación, sustancias epóxicas y demás elementos necesarios para montar y configurar los sistemas de apantallamiento sin afectar la estructura de la cubierta metálica.</t>
  </si>
  <si>
    <t>Suministro y tendido de cable de cobre desnudo No 2 AWG para sistema de bajantes. Incluye tubería metálica galvanizada 3/4" de protección, elementos y/o accesorios para montaje y conexión.</t>
  </si>
  <si>
    <t>SALIDA DATOS</t>
  </si>
  <si>
    <t>Suministro y conexión de UPS monofásica 480 W para escritorio con tres salidas reguladas y 6 minutos mínimo de respaldo.</t>
  </si>
  <si>
    <t>Salida para toma monofásica doble con polo a tierra para red regulada, en tubo conduit PVC de 3/4" y conductores de cobre 2N12+1No14 AWG tipo PE-HF- FR-LS-CT. Incluye toma, curvas, terminales, uniones, soportes, cajas y accesorios para completar la salida.</t>
  </si>
  <si>
    <t>Salida para toma monofásica doble con polo a tierra para UPS, en tubo conduit PVC de 3/4" y conductores de cobre 2N12+1No14 AWG tipo PE-HF- FR-LS-CT. Incluye toma, curvas, terminales, uniones, soportes, cajas y accesorios para completar la salida.</t>
  </si>
  <si>
    <t>10.7.7</t>
  </si>
  <si>
    <t>10.7.8</t>
  </si>
  <si>
    <t>10.7.9</t>
  </si>
  <si>
    <t>Suministro, transporte e instalacion de ventanas de un cuerpo tipo persiana con angeo. elaborada en  perfileria de aluminio anodizado  color natural; incluye  herrajes que garanticen su debido funcionamiento.</t>
  </si>
  <si>
    <t>Suministro, transporte e instalacion  puerta  plegable tipo persiana, marco y cuerpo elaborado  en acero cold rolled calibre 18, acabado en anticorrosivo y pintura electrostatica color segun diseño; con montante tipo persiana marco y cuerpos elaborados  en acero cold rolled. manija en acero inoxidable, incluye herrajes que garanticen  su debido funcionamiento.</t>
  </si>
  <si>
    <t>Suministro ,transporte e instalacion de señal informativa - ambientes.
Acabado en vinilo fotoluminiscense sobre lamina de acrílico espesor 2.5 mm. Sistema de fijación con cinta doble faz o tornillos. Según NTC 1461. Dimensiones 30 cm x 15 cm</t>
  </si>
  <si>
    <t>Suministro ,transporte e instalacion de señal informativa -  extintores.
Acabado en vinilo fotoluminiscense sobre lamina de acrílico espesor 2.5 mm. Sistema de fijación con cinta doble faz o tornillos. Según NTC 1461. Dimensiones 30 cm x 45 cm</t>
  </si>
  <si>
    <t>Suministro ,transporte e instalacion de señal de evacuacion -  ruta de
evacuacion.. Acabado en vinilo fotoluminiscense sobre lamina de acrílico espesor 2.5 mm. Sistema de fijación con cinta doble faz o tornillos. Según NTC 1461.  Dimensiones 30 cm x 15 cm</t>
  </si>
  <si>
    <t>Suministro ,transporte e instalacion de señal de evacuacion - punto de encuentro, fabricada en tubo cold Rolled de 1,5" de diametro y aviso en lamina galvanizada calibre 16. Acabado en pintura electrostatica. Empotrado
30cm a base en concreto fundido de 3000psi (b= 25x25cm h=50cm). DIMESIONES DE LA SEÑAL 45X60CM</t>
  </si>
  <si>
    <t>ventana combinada fija tipo persiana y corrediza  con vidrio
laminado 3+3mm incoloro. con marco elaborada en perfileria de aluminio anodizado  color natural; incluye herrajes que garanticen su debido funcionamiento</t>
  </si>
  <si>
    <t>11.16</t>
  </si>
  <si>
    <t>11.26</t>
  </si>
  <si>
    <t>11.28</t>
  </si>
  <si>
    <t>11.30</t>
  </si>
  <si>
    <t>11.32</t>
  </si>
  <si>
    <t>Suministro, transporte  e instalacion de ducto en acero galvanizado calibre
20:</t>
  </si>
  <si>
    <t>Suministro, transporte  e instalacion de extractor tipo hongo 900 rpm - CRVL - T 20 -S&amp;P o similar</t>
  </si>
  <si>
    <t>Construcción de losa de entrepiso maciza e= 12.5 cm en concreto de 3000
psi</t>
  </si>
  <si>
    <t>8.4.26</t>
  </si>
  <si>
    <t>SUMINISTRO E INSTALACIÓN TANQUE DE ALMACENAMIENTO PLÁSTICO, CAPACIDAD 250, Litros tipo  bajito (Incluye accesorios de conexión,  válvula flotadora de cobre 1/2", accesorios en 1" y 1-1/2")</t>
  </si>
  <si>
    <t>Suministro, montaje y conexión de automático enchufable de 1x20, 1x30,
1x40 o 1x50 amperios.</t>
  </si>
  <si>
    <t>Suministro, montaje y conexión de automático enchufable de 2x20, 2x30,
2x40 o 2x50 amperios.</t>
  </si>
  <si>
    <t>suministro e instalacion de divisiones y puertas para baños
en lamina cold rolled cal. 18, tipo cantiliver, con pintura horneada color segun diseño. incluye todos los accesorios necesarios para su instalacion (soportes, manijas, anclajes). h= 1.70m</t>
  </si>
  <si>
    <t>ventana combinada fija tipo persiana y corrediza  con vidrio
laminado 3+3mm incoloro. con marco elaborada en perfileria de aluminio anodizado  color natural; incluye herrajes que garanticen su debido funcionamiento.</t>
  </si>
  <si>
    <t>Columnetas y viguetas de confinamiento en concreto de 2500 psi reforzadas (0.12m x
0.20m)</t>
  </si>
  <si>
    <t>Piso en tableta de granito BH5 de 33 x 33- mortero 1:4 - (Incluye destronque, pulida y
brillada - color Blanco itauna o similar</t>
  </si>
  <si>
    <t>Piso en tableta de granito PCL5 de 33 x 33- mortero 1:4 - (Incluye destronque, pulida y
brillada - - color colonian cream o similar</t>
  </si>
  <si>
    <t>Suministro e instalacion de cubierta en panel metalico galvanizado cal. 28 tipo sandwich,
inyectado en linea continua con poliuretano expandido de alta densidad 38 kg/m3 e=30 mm incluye tapas deborde de cubierta y los accesorios necesarios para su correcta instalacion y funcionamiento</t>
  </si>
  <si>
    <t>8.4.34</t>
  </si>
  <si>
    <t>CARCAMO Y REJILLA ANTIDESLIZANTE EN ACERO INOXIDABLE AISI 316L, SEGÚN
DISEÑO.</t>
  </si>
  <si>
    <t>TUBERÍA PVC 110mm (DN = 4") DE PARED ESTRUCTURAL PARA DRENAJE Y
ALCANTARILLADO  TIPO NOVAFORT O SIMILAR</t>
  </si>
  <si>
    <t>8.6.20</t>
  </si>
  <si>
    <t>TANQUE SEPTICO + FAFA CAPACIDAD: 10000  LT   (INLCUYE ROSETONES,
CADENAS DE ANCLAJE Y PLACA DE FONDO REFORZADA)</t>
  </si>
  <si>
    <t>POZO DE INFILTRACION DE 2.0 M DE DIAMETRO Y 5 M DE PROFUNDIDAD (INCLUYE: CIMENTACION, BASE Y RELLENO EN GRAVA GRUESA, LEVANTE EN MAMPOSTERIA CON JUNTA ABIERTA, VIGA PERIMETRAL, TAPA DE INSPECCION)</t>
  </si>
  <si>
    <t>CANAL DE B=0.15M, MAX H=0.15 GALVANIZADO PARA CUBIERTA CALIBRE 18
PARA CUBIERTA INCLUYE MALLA EN ACERO GALVANIZADO</t>
  </si>
  <si>
    <t>Salida para aplique en tubo conduit PVC de 3/4" con conductores de cobre 2N12+1No14
AWG tipo PE-HF-FR-LS-CT. Incluye soportes, cajas, roseta, bombillo de bajo consumo y accesorios necesarios para completar la salida.</t>
  </si>
  <si>
    <t>Salida para toma monofásica doble con polo a tierra para red normal, en tubo conduit PVC de 3/4" y conductores de cobre 2N12+1No14 AWG tipo PE-HF-FR-LS-CT. Incluye toma, curvas, terminales, uniones, soportes, cajas y accesorios para completar la salida.</t>
  </si>
  <si>
    <t>Salida para toma monofásica doble con polo a tierra para ventilador, en tubo conduit PVC de 3/4" y conductores de cobre 2N12+1No14 AWG tipo PE-HF-FR-LS-CT. Incluye toma, curvas, terminales, uniones, soportes, cajas y accesorios para completar la salida.</t>
  </si>
  <si>
    <t>Salida para interruptor sencillo en tubo conduit PVC de 3/4", con conductores de cobre
2No12+1No14 AWG tipo PE-HF-FR-LS-CT. Incluye interruptor, soportes, cajas y accesorios necesarios para completar la salida.</t>
  </si>
  <si>
    <t>Salida para interruptor triple en tubo conduit PVC de 3/4", con conductores de cobre
4No12+1No14 AWG tipo PE-HF-FR-LS-CT. Incluye interruptor, soportes, cajas y accesorios necesarios para completar la salida.</t>
  </si>
  <si>
    <t>Suministro, montaje y conexión de automático enchufable de 1x20, 1x30, 1x40 o 1x50
amperios.</t>
  </si>
  <si>
    <t>Suministro, montaje y conexión de automático enchufable de 2x20, 2x30, 2x40 o 2x50
amperios.</t>
  </si>
  <si>
    <t>Suministro, montaje y conexión de tablero bifásico con espacio para totalizador de 12
circuitos. Debe disponer de puerta y chapa, barra de neutro y barra de tierra.</t>
  </si>
  <si>
    <t>Suministro, montaje y conexión de luminaria tipo panel LED 40W de sobreponer, con
especificación y modelo indicado en el estudio fotométrico. Incluye elementos para montaje, fijación y/o descuelgue.</t>
  </si>
  <si>
    <t>Suministro e hincada de varilla de cobre de 2.44 metros x 5/8" para constitución del
sistema de puesta a tierra.</t>
  </si>
  <si>
    <t>Suministro y tendido de cable de cobre desnudo No 2 para tierra. Incluye excavación,
relleno y compactación.</t>
  </si>
  <si>
    <t>Suministro y tendido de alambrón de 50 mm² para configurar sistema de apantallamiento
en cubiertas. Incluye conectores, soportes, elementos de fijación, sustancias epóxicas y demás elementos necesarios para montar y configurar los sistemas de apantallamiento sin afectar la estructura de la cubierta metálica.</t>
  </si>
  <si>
    <t>Suministro y tendido de cable de cobre desnudo No 2 AWG para sistema de bajantes.
Incluye tubería metálica galvanizada 3/4" de protección, elementos y/o accesorios para montaje y conexión.</t>
  </si>
  <si>
    <t>Suministro, transporte e instalacion de puerta entamborada de una hoja en lamina cold rolled cal.18 con marco en cold rolled cal.18. manija en acero inoxidable ref. rimini tipo schlage o similar. cerrojo de seguridad cilindro/volteador cromado mate,llave-mariposa con pestillo que permite su correcto funcionamiento.con mirilla; vidrio laminado incoloro
3+3 mm.  (Según diseño)</t>
  </si>
  <si>
    <t>Suministro, transporte e instalacion de ventanas de un cuerpo tipo persiana  elaborada en perfileria de aluminio anodizado  color natural; incluye  herrajes que garanticen su debido funcionamiento.</t>
  </si>
  <si>
    <t>Suministro, transporte e instalacion de marco tipo persina en fachada frontal elaborada en perfileria de aluminio anodizado  color segun diseño, con pintura esmalte sintético alquídico a base de aceite sobre marcos metálicos, tres (3) capas, incluye  herrajes que garanticen su devido funcionamiento.</t>
  </si>
  <si>
    <t>suministro e instalacion de divisiones y puertas para baños en lamina cold rolled cal. 18, tipo cantiliver, con pintura horneada color segun diseño. incluye todos los accesorios necesarios para su instalacion (soportes, manijas, anclajes). h= 1.70m</t>
  </si>
  <si>
    <t>Lavamanos discapacitados de colgar + griferia sencilla, institucional  color blanco,
nacional marca, ancho 56,3 cm, profundidad 15 cm</t>
  </si>
  <si>
    <t>Sanitario alongado discapacitados de bajo consumo con tanque,  accesorios tipo corona
(smart alongado) ó similar para funcionamiento con válvula de descarga tipo docol o similar</t>
  </si>
  <si>
    <t>COMPONENTE OBRA</t>
  </si>
  <si>
    <t xml:space="preserve">COMPONENTE DOTACION </t>
  </si>
  <si>
    <t>COMPONENTE PGIO</t>
  </si>
  <si>
    <t xml:space="preserve">CENTRO EDUCATIVO BARRANCA - DOTACION </t>
  </si>
  <si>
    <t xml:space="preserve">INSTITUCIÓN EDUCATIVA HIGUERON - SEDE PRINCIPAL - DOTACION </t>
  </si>
  <si>
    <t xml:space="preserve">INSTITUCIÓN EDUCATIVA PALO ALTO - SEDE PRINCIPAL - DOTACION </t>
  </si>
  <si>
    <t>I.E TECNICA AGROPECUARIA SAN ONOFRE DE TOROBE - SEDE PRINCIPAL - 
DOTACION</t>
  </si>
  <si>
    <t>OFERTA ECONÓMICA</t>
  </si>
  <si>
    <t>FORTALECIMIENTO DE LA INFRAESTRUCTURA DE LAS INSTITUCIONES EDUCATIVAS DEL MUNICIPIO DE SAN ONOFRE DEPARTAMENTO DE SUCRE</t>
  </si>
  <si>
    <t>COMPONENTE DOTACIÓN DE MOBILIARIO</t>
  </si>
  <si>
    <t>ITEM</t>
  </si>
  <si>
    <t>DESCRIPCION</t>
  </si>
  <si>
    <t>PRECIOS ESTUDIO DE MERCADO</t>
  </si>
  <si>
    <t>36. C.E. BARRANCA</t>
  </si>
  <si>
    <t>VR/UNT</t>
  </si>
  <si>
    <t xml:space="preserve">VALOR TOTAL </t>
  </si>
  <si>
    <t>1. COSTOS DIRECTOS MOBILIARIO ESCOLAR</t>
  </si>
  <si>
    <t>Estante para deposito (según especificaciones del MEN)</t>
  </si>
  <si>
    <t>SUBTOTAL COSTOS DOTACIÓN MOBILIARIO</t>
  </si>
  <si>
    <t xml:space="preserve">IVA 19% </t>
  </si>
  <si>
    <t>TOTAL COSTOS DOTACION MOBILIARIO ESCOLAR (A)</t>
  </si>
  <si>
    <t>1. COSTOS DIRECTOS MOBILIARIO DE COCINA</t>
  </si>
  <si>
    <t>Estufa industrial a gas lineal tres puestos en acero inoxídable Calibre 18</t>
  </si>
  <si>
    <t>Mesón de cocina en acero inoxídable Calibre 18</t>
  </si>
  <si>
    <t>Mesón de cocina  con una poceta en acero inoxídable Calibre 18</t>
  </si>
  <si>
    <t>Silla para comedor en Polipropileno copolimero de alto impacto y tubería en acero</t>
  </si>
  <si>
    <t>Comedor en Polipropileno copolimero de alto impacto y tubería en acero</t>
  </si>
  <si>
    <t>SUBTOTAL COSTOS DOTACIÓN MOBILIARIO DE COCINA</t>
  </si>
  <si>
    <t>VALOR TOTAL DE LA OFERTA (A+B)</t>
  </si>
  <si>
    <t>37, I.E.HIGUERON</t>
  </si>
  <si>
    <t>Puesto de trabajo docente (1 mesa + 1 Silla según especificaciones del MEN)</t>
  </si>
  <si>
    <t>Tablero para áulas especializadas (Según especficaciones del MEN)</t>
  </si>
  <si>
    <t>Tablero móvil para áulas especializadas (Según especficaciones del MEN)</t>
  </si>
  <si>
    <t xml:space="preserve"> Puesto de trabajo aula secundaria (1 mesa + 1 Silla según especificaciones del MEN)</t>
  </si>
  <si>
    <t>Estufa enana con un quemador en acero inoxídable calibre 18</t>
  </si>
  <si>
    <t>38, I.E. PALO ALTO</t>
  </si>
  <si>
    <t xml:space="preserve"> Puesto de trabajo aula primaria (1 mesa + 1 Silla según especificaciones del MEN)</t>
  </si>
  <si>
    <t>39, I.E AGRO SAN ONOFRE</t>
  </si>
  <si>
    <t>CENTRO EDUCATIVO BARRANCA - PGIO</t>
  </si>
  <si>
    <t>INSTITUCIÓN EDUCATIVA HIGUERON - SEDE PRINCIPAL - PGIO</t>
  </si>
  <si>
    <t>INSTITUCIÓN EDUCATIVA PALO ALTO - SEDE PRINCIPAL - PGIO</t>
  </si>
  <si>
    <t>I.E TECNICA AGROPECUARIA SAN ONOFRE DE TOROBE - SEDE PRINCIPAL - 
PGIO</t>
  </si>
  <si>
    <t>Valor total de Obra (A)</t>
  </si>
  <si>
    <t>Valor total de Dotación (B)</t>
  </si>
  <si>
    <t>Valor total PGIO (C)</t>
  </si>
  <si>
    <t>Valor total del proyecto (A+B+C+Póliza)</t>
  </si>
  <si>
    <t>IVA</t>
  </si>
  <si>
    <t>IVA DE DOTACIÓN ESCOLAR</t>
  </si>
  <si>
    <t>IVA DE ACTIVIDADES DE OBRA</t>
  </si>
  <si>
    <t>TOTAL DE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</si>
</sst>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_-;_-@_-"/>
    <numFmt numFmtId="166" formatCode="_-[$$-240A]\ * #,##0.0000_-;\-[$$-240A]\ * #,##0.0000_-;_-[$$-240A]\ * &quot;-&quot;??_-;_-@_-"/>
    <numFmt numFmtId="167" formatCode="0.000%"/>
    <numFmt numFmtId="168" formatCode="_-&quot;$&quot;* #,##0.00_-;\-&quot;$&quot;* #,##0.00_-;_-&quot;$&quot;* &quot;-&quot;??_-;_-@_-"/>
    <numFmt numFmtId="169" formatCode="_-[$$-240A]\ * #,##0.00_-;\-[$$-240A]\ * #,##0.00_-;_-[$$-240A]\ * &quot;-&quot;??_-;_-@_-"/>
    <numFmt numFmtId="170" formatCode="&quot;$&quot;#,##0.00"/>
  </numFmts>
  <fonts count="23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6"/>
      <color rgb="FF000000"/>
      <name val="Arial Narrow"/>
      <family val="2"/>
    </font>
    <font>
      <b/>
      <sz val="11"/>
      <color rgb="FF000000"/>
      <name val="Arial Narrow"/>
      <family val="2"/>
    </font>
    <font>
      <sz val="16"/>
      <color rgb="FF000000"/>
      <name val="Arial Narrow"/>
      <family val="2"/>
    </font>
    <font>
      <b/>
      <sz val="18"/>
      <color rgb="FF000000"/>
      <name val="Arial Narrow"/>
      <family val="2"/>
    </font>
    <font>
      <sz val="8"/>
      <name val="Calibri"/>
      <family val="2"/>
      <charset val="204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6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sz val="14"/>
      <color theme="0"/>
      <name val="Arial Narrow"/>
      <family val="2"/>
    </font>
    <font>
      <b/>
      <sz val="12"/>
      <color rgb="FF000000"/>
      <name val="Arial Narrow"/>
      <family val="2"/>
    </font>
    <font>
      <sz val="12"/>
      <color rgb="FFFF0000"/>
      <name val="Arial Narrow"/>
      <family val="2"/>
    </font>
    <font>
      <sz val="11"/>
      <color rgb="FFFF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D0CECE"/>
      </patternFill>
    </fill>
    <fill>
      <patternFill patternType="solid">
        <fgColor rgb="FFD9D9D9"/>
      </patternFill>
    </fill>
    <fill>
      <patternFill patternType="solid">
        <fgColor rgb="FFF1F1F1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23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left" vertical="center"/>
    </xf>
    <xf numFmtId="1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4" fontId="6" fillId="0" borderId="1" xfId="0" applyNumberFormat="1" applyFont="1" applyBorder="1" applyAlignment="1">
      <alignment horizontal="left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44" fontId="6" fillId="3" borderId="1" xfId="0" applyNumberFormat="1" applyFont="1" applyFill="1" applyBorder="1" applyAlignment="1">
      <alignment horizontal="left" vertical="center"/>
    </xf>
    <xf numFmtId="10" fontId="6" fillId="3" borderId="1" xfId="0" applyNumberFormat="1" applyFont="1" applyFill="1" applyBorder="1" applyAlignment="1">
      <alignment horizontal="center" vertical="center"/>
    </xf>
    <xf numFmtId="44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horizontal="center" vertical="center"/>
    </xf>
    <xf numFmtId="9" fontId="4" fillId="0" borderId="1" xfId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9" fontId="6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44" fontId="6" fillId="0" borderId="3" xfId="0" applyNumberFormat="1" applyFont="1" applyBorder="1" applyAlignment="1">
      <alignment horizontal="left" vertical="center" wrapText="1"/>
    </xf>
    <xf numFmtId="44" fontId="4" fillId="0" borderId="1" xfId="0" applyNumberFormat="1" applyFont="1" applyBorder="1" applyAlignment="1">
      <alignment horizontal="left" vertical="center" wrapText="1"/>
    </xf>
    <xf numFmtId="44" fontId="8" fillId="5" borderId="0" xfId="1" applyNumberFormat="1" applyFont="1" applyFill="1" applyAlignment="1">
      <alignment horizontal="center" vertical="center"/>
    </xf>
    <xf numFmtId="44" fontId="6" fillId="6" borderId="1" xfId="0" applyNumberFormat="1" applyFont="1" applyFill="1" applyBorder="1" applyAlignment="1">
      <alignment horizontal="left" vertical="center"/>
    </xf>
    <xf numFmtId="44" fontId="6" fillId="6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4" fontId="9" fillId="2" borderId="1" xfId="0" applyNumberFormat="1" applyFont="1" applyFill="1" applyBorder="1" applyAlignment="1">
      <alignment horizontal="left" vertical="center"/>
    </xf>
    <xf numFmtId="10" fontId="9" fillId="2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44" fontId="4" fillId="0" borderId="7" xfId="0" applyNumberFormat="1" applyFont="1" applyBorder="1" applyAlignment="1">
      <alignment horizontal="center" vertical="center" wrapText="1"/>
    </xf>
    <xf numFmtId="9" fontId="4" fillId="0" borderId="7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" fontId="5" fillId="0" borderId="0" xfId="0" applyNumberFormat="1" applyFont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9" fontId="4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44" fontId="6" fillId="0" borderId="7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/>
    </xf>
    <xf numFmtId="169" fontId="6" fillId="0" borderId="1" xfId="0" applyNumberFormat="1" applyFont="1" applyBorder="1" applyAlignment="1">
      <alignment horizontal="center" vertical="center" wrapText="1"/>
    </xf>
    <xf numFmtId="169" fontId="6" fillId="0" borderId="3" xfId="0" applyNumberFormat="1" applyFont="1" applyBorder="1" applyAlignment="1">
      <alignment horizontal="center" vertical="center"/>
    </xf>
    <xf numFmtId="169" fontId="6" fillId="0" borderId="12" xfId="0" applyNumberFormat="1" applyFont="1" applyBorder="1" applyAlignment="1">
      <alignment horizontal="center" vertical="center" wrapText="1"/>
    </xf>
    <xf numFmtId="169" fontId="6" fillId="0" borderId="12" xfId="0" applyNumberFormat="1" applyFont="1" applyBorder="1" applyAlignment="1">
      <alignment horizontal="center" vertical="center"/>
    </xf>
    <xf numFmtId="169" fontId="6" fillId="0" borderId="8" xfId="0" applyNumberFormat="1" applyFont="1" applyBorder="1" applyAlignment="1">
      <alignment horizontal="center" vertical="center" wrapText="1"/>
    </xf>
    <xf numFmtId="44" fontId="6" fillId="0" borderId="7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9" fontId="6" fillId="0" borderId="3" xfId="1" applyFont="1" applyBorder="1" applyAlignment="1">
      <alignment horizontal="center" vertical="center"/>
    </xf>
    <xf numFmtId="9" fontId="6" fillId="0" borderId="12" xfId="1" applyFont="1" applyBorder="1" applyAlignment="1">
      <alignment horizontal="center" vertical="center" wrapText="1"/>
    </xf>
    <xf numFmtId="9" fontId="6" fillId="0" borderId="7" xfId="1" applyFont="1" applyBorder="1" applyAlignment="1">
      <alignment horizontal="center" vertical="center"/>
    </xf>
    <xf numFmtId="9" fontId="6" fillId="0" borderId="8" xfId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top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5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165" fontId="13" fillId="0" borderId="1" xfId="2" applyNumberFormat="1" applyFont="1" applyBorder="1" applyAlignment="1">
      <alignment horizontal="left" vertical="center"/>
    </xf>
    <xf numFmtId="44" fontId="5" fillId="0" borderId="0" xfId="0" applyNumberFormat="1" applyFont="1"/>
    <xf numFmtId="0" fontId="13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vertical="top" wrapText="1"/>
    </xf>
    <xf numFmtId="165" fontId="14" fillId="7" borderId="1" xfId="2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right" vertical="center" wrapText="1"/>
    </xf>
    <xf numFmtId="9" fontId="13" fillId="0" borderId="1" xfId="1" applyFont="1" applyBorder="1" applyAlignment="1">
      <alignment horizontal="center" vertical="center" wrapText="1"/>
    </xf>
    <xf numFmtId="165" fontId="13" fillId="0" borderId="1" xfId="2" applyNumberFormat="1" applyFont="1" applyBorder="1" applyAlignment="1">
      <alignment horizontal="left" vertical="center" wrapText="1"/>
    </xf>
    <xf numFmtId="169" fontId="5" fillId="0" borderId="0" xfId="0" applyNumberFormat="1" applyFont="1"/>
    <xf numFmtId="0" fontId="14" fillId="7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top" wrapText="1"/>
    </xf>
    <xf numFmtId="168" fontId="5" fillId="0" borderId="0" xfId="0" applyNumberFormat="1" applyFont="1"/>
    <xf numFmtId="10" fontId="5" fillId="0" borderId="0" xfId="1" applyNumberFormat="1" applyFont="1"/>
    <xf numFmtId="9" fontId="13" fillId="0" borderId="1" xfId="0" applyNumberFormat="1" applyFont="1" applyBorder="1" applyAlignment="1">
      <alignment horizontal="center" vertical="top" wrapText="1"/>
    </xf>
    <xf numFmtId="0" fontId="14" fillId="7" borderId="1" xfId="0" applyFont="1" applyFill="1" applyBorder="1" applyAlignment="1">
      <alignment horizontal="right" vertical="top" wrapText="1"/>
    </xf>
    <xf numFmtId="164" fontId="5" fillId="0" borderId="0" xfId="2" applyFont="1"/>
    <xf numFmtId="0" fontId="5" fillId="0" borderId="0" xfId="0" applyFont="1" applyAlignment="1">
      <alignment wrapText="1"/>
    </xf>
    <xf numFmtId="165" fontId="15" fillId="0" borderId="1" xfId="2" applyNumberFormat="1" applyFont="1" applyBorder="1" applyAlignment="1">
      <alignment horizontal="left" vertical="center"/>
    </xf>
    <xf numFmtId="167" fontId="5" fillId="0" borderId="0" xfId="1" applyNumberFormat="1" applyFont="1"/>
    <xf numFmtId="165" fontId="5" fillId="0" borderId="0" xfId="2" applyNumberFormat="1" applyFont="1" applyAlignment="1">
      <alignment vertical="center"/>
    </xf>
    <xf numFmtId="166" fontId="5" fillId="0" borderId="0" xfId="0" applyNumberFormat="1" applyFont="1"/>
    <xf numFmtId="0" fontId="8" fillId="7" borderId="1" xfId="0" applyFont="1" applyFill="1" applyBorder="1" applyAlignment="1">
      <alignment horizontal="center" vertical="center"/>
    </xf>
    <xf numFmtId="44" fontId="8" fillId="7" borderId="0" xfId="3" applyFont="1" applyFill="1" applyAlignment="1">
      <alignment horizontal="center" vertical="center"/>
    </xf>
    <xf numFmtId="44" fontId="8" fillId="7" borderId="0" xfId="0" applyNumberFormat="1" applyFont="1" applyFill="1" applyAlignment="1">
      <alignment horizontal="center" vertical="center"/>
    </xf>
    <xf numFmtId="44" fontId="10" fillId="7" borderId="0" xfId="3" applyFont="1" applyFill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top"/>
    </xf>
    <xf numFmtId="169" fontId="6" fillId="7" borderId="1" xfId="0" applyNumberFormat="1" applyFont="1" applyFill="1" applyBorder="1" applyAlignment="1">
      <alignment horizontal="center" vertical="center"/>
    </xf>
    <xf numFmtId="9" fontId="6" fillId="7" borderId="1" xfId="1" applyFont="1" applyFill="1" applyBorder="1" applyAlignment="1">
      <alignment horizontal="center" vertical="center"/>
    </xf>
    <xf numFmtId="44" fontId="13" fillId="0" borderId="1" xfId="3" applyFont="1" applyBorder="1" applyAlignment="1">
      <alignment horizontal="right" vertical="center"/>
    </xf>
    <xf numFmtId="0" fontId="16" fillId="0" borderId="0" xfId="4" applyFont="1" applyAlignment="1">
      <alignment horizontal="center" vertical="center" wrapText="1"/>
    </xf>
    <xf numFmtId="0" fontId="2" fillId="0" borderId="0" xfId="4"/>
    <xf numFmtId="2" fontId="17" fillId="8" borderId="27" xfId="4" applyNumberFormat="1" applyFont="1" applyFill="1" applyBorder="1" applyAlignment="1">
      <alignment horizontal="center" vertical="center" wrapText="1"/>
    </xf>
    <xf numFmtId="2" fontId="17" fillId="8" borderId="32" xfId="4" applyNumberFormat="1" applyFont="1" applyFill="1" applyBorder="1" applyAlignment="1">
      <alignment horizontal="center" vertical="center" wrapText="1"/>
    </xf>
    <xf numFmtId="44" fontId="17" fillId="8" borderId="31" xfId="5" applyFont="1" applyFill="1" applyBorder="1" applyAlignment="1">
      <alignment horizontal="center" vertical="center" wrapText="1"/>
    </xf>
    <xf numFmtId="44" fontId="17" fillId="8" borderId="33" xfId="5" applyFont="1" applyFill="1" applyBorder="1" applyAlignment="1">
      <alignment horizontal="center" vertical="center" wrapText="1"/>
    </xf>
    <xf numFmtId="0" fontId="16" fillId="0" borderId="34" xfId="4" applyFont="1" applyBorder="1" applyAlignment="1">
      <alignment horizontal="center" vertical="center" wrapText="1"/>
    </xf>
    <xf numFmtId="0" fontId="5" fillId="0" borderId="35" xfId="4" applyFont="1" applyBorder="1" applyAlignment="1">
      <alignment horizontal="left" vertical="center" wrapText="1"/>
    </xf>
    <xf numFmtId="1" fontId="16" fillId="0" borderId="35" xfId="4" applyNumberFormat="1" applyFont="1" applyBorder="1" applyAlignment="1">
      <alignment horizontal="center" vertical="center" wrapText="1"/>
    </xf>
    <xf numFmtId="44" fontId="16" fillId="0" borderId="35" xfId="5" applyFont="1" applyBorder="1" applyAlignment="1" applyProtection="1">
      <alignment horizontal="center" vertical="center" wrapText="1"/>
      <protection locked="0"/>
    </xf>
    <xf numFmtId="44" fontId="16" fillId="6" borderId="36" xfId="5" applyFont="1" applyFill="1" applyBorder="1" applyAlignment="1">
      <alignment horizontal="center" vertical="center" wrapText="1"/>
    </xf>
    <xf numFmtId="170" fontId="17" fillId="8" borderId="39" xfId="5" applyNumberFormat="1" applyFont="1" applyFill="1" applyBorder="1" applyAlignment="1">
      <alignment horizontal="center" vertical="center" wrapText="1"/>
    </xf>
    <xf numFmtId="44" fontId="0" fillId="0" borderId="0" xfId="5" applyFont="1"/>
    <xf numFmtId="170" fontId="17" fillId="8" borderId="42" xfId="5" applyNumberFormat="1" applyFont="1" applyFill="1" applyBorder="1" applyAlignment="1">
      <alignment horizontal="center" vertical="center" wrapText="1"/>
    </xf>
    <xf numFmtId="170" fontId="17" fillId="8" borderId="43" xfId="5" applyNumberFormat="1" applyFont="1" applyFill="1" applyBorder="1" applyAlignment="1">
      <alignment horizontal="center" vertical="center" wrapText="1"/>
    </xf>
    <xf numFmtId="0" fontId="16" fillId="0" borderId="44" xfId="4" applyFont="1" applyBorder="1" applyAlignment="1">
      <alignment horizontal="center" vertical="center" wrapText="1"/>
    </xf>
    <xf numFmtId="0" fontId="5" fillId="0" borderId="12" xfId="4" applyFont="1" applyBorder="1" applyAlignment="1">
      <alignment horizontal="left" vertical="center" wrapText="1"/>
    </xf>
    <xf numFmtId="1" fontId="16" fillId="0" borderId="12" xfId="4" applyNumberFormat="1" applyFont="1" applyBorder="1" applyAlignment="1">
      <alignment horizontal="center" vertical="center" wrapText="1"/>
    </xf>
    <xf numFmtId="44" fontId="16" fillId="0" borderId="12" xfId="5" applyFont="1" applyBorder="1" applyAlignment="1" applyProtection="1">
      <alignment horizontal="center" vertical="center" wrapText="1"/>
      <protection locked="0"/>
    </xf>
    <xf numFmtId="170" fontId="17" fillId="8" borderId="45" xfId="5" applyNumberFormat="1" applyFont="1" applyFill="1" applyBorder="1" applyAlignment="1">
      <alignment horizontal="center" vertical="center" wrapText="1"/>
    </xf>
    <xf numFmtId="1" fontId="17" fillId="0" borderId="0" xfId="4" applyNumberFormat="1" applyFont="1" applyAlignment="1">
      <alignment horizontal="center" vertical="center" wrapText="1"/>
    </xf>
    <xf numFmtId="170" fontId="17" fillId="0" borderId="0" xfId="5" applyNumberFormat="1" applyFont="1" applyFill="1" applyBorder="1" applyAlignment="1">
      <alignment horizontal="center" vertical="center" wrapText="1"/>
    </xf>
    <xf numFmtId="2" fontId="17" fillId="8" borderId="20" xfId="4" applyNumberFormat="1" applyFont="1" applyFill="1" applyBorder="1" applyAlignment="1">
      <alignment horizontal="center" vertical="center" wrapText="1"/>
    </xf>
    <xf numFmtId="2" fontId="17" fillId="8" borderId="23" xfId="4" applyNumberFormat="1" applyFont="1" applyFill="1" applyBorder="1" applyAlignment="1">
      <alignment horizontal="center" vertical="center" wrapText="1"/>
    </xf>
    <xf numFmtId="44" fontId="2" fillId="0" borderId="0" xfId="4" applyNumberFormat="1"/>
    <xf numFmtId="9" fontId="13" fillId="0" borderId="1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top" wrapText="1"/>
    </xf>
    <xf numFmtId="0" fontId="8" fillId="7" borderId="9" xfId="0" applyFont="1" applyFill="1" applyBorder="1" applyAlignment="1">
      <alignment horizontal="center" vertical="top" wrapText="1"/>
    </xf>
    <xf numFmtId="0" fontId="8" fillId="7" borderId="10" xfId="0" applyFont="1" applyFill="1" applyBorder="1" applyAlignment="1">
      <alignment horizontal="center" vertical="top" wrapText="1"/>
    </xf>
    <xf numFmtId="0" fontId="9" fillId="7" borderId="8" xfId="0" applyFont="1" applyFill="1" applyBorder="1" applyAlignment="1">
      <alignment horizontal="center" vertical="top" wrapText="1"/>
    </xf>
    <xf numFmtId="0" fontId="9" fillId="7" borderId="9" xfId="0" applyFont="1" applyFill="1" applyBorder="1" applyAlignment="1">
      <alignment horizontal="center" vertical="top" wrapText="1"/>
    </xf>
    <xf numFmtId="0" fontId="9" fillId="7" borderId="10" xfId="0" applyFont="1" applyFill="1" applyBorder="1" applyAlignment="1">
      <alignment horizontal="center" vertical="top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4" fontId="8" fillId="7" borderId="0" xfId="0" applyNumberFormat="1" applyFont="1" applyFill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2" fontId="17" fillId="8" borderId="16" xfId="4" applyNumberFormat="1" applyFont="1" applyFill="1" applyBorder="1" applyAlignment="1">
      <alignment horizontal="center" vertical="center" wrapText="1"/>
    </xf>
    <xf numFmtId="2" fontId="17" fillId="8" borderId="17" xfId="4" applyNumberFormat="1" applyFont="1" applyFill="1" applyBorder="1" applyAlignment="1">
      <alignment horizontal="center" vertical="center" wrapText="1"/>
    </xf>
    <xf numFmtId="2" fontId="17" fillId="8" borderId="18" xfId="4" applyNumberFormat="1" applyFont="1" applyFill="1" applyBorder="1" applyAlignment="1">
      <alignment horizontal="center" vertical="center" wrapText="1"/>
    </xf>
    <xf numFmtId="0" fontId="18" fillId="0" borderId="19" xfId="4" applyFont="1" applyBorder="1" applyAlignment="1">
      <alignment horizontal="center" vertical="center" wrapText="1"/>
    </xf>
    <xf numFmtId="0" fontId="18" fillId="0" borderId="20" xfId="4" applyFont="1" applyBorder="1" applyAlignment="1">
      <alignment horizontal="center" vertical="center" wrapText="1"/>
    </xf>
    <xf numFmtId="0" fontId="18" fillId="0" borderId="21" xfId="4" applyFont="1" applyBorder="1" applyAlignment="1">
      <alignment horizontal="center" vertical="center" wrapText="1"/>
    </xf>
    <xf numFmtId="0" fontId="18" fillId="0" borderId="22" xfId="4" applyFont="1" applyBorder="1" applyAlignment="1">
      <alignment horizontal="center" vertical="center" wrapText="1"/>
    </xf>
    <xf numFmtId="0" fontId="18" fillId="0" borderId="23" xfId="4" applyFont="1" applyBorder="1" applyAlignment="1">
      <alignment horizontal="center" vertical="center" wrapText="1"/>
    </xf>
    <xf numFmtId="0" fontId="18" fillId="0" borderId="24" xfId="4" applyFont="1" applyBorder="1" applyAlignment="1">
      <alignment horizontal="center" vertical="center" wrapText="1"/>
    </xf>
    <xf numFmtId="2" fontId="17" fillId="8" borderId="25" xfId="4" applyNumberFormat="1" applyFont="1" applyFill="1" applyBorder="1" applyAlignment="1">
      <alignment horizontal="center" vertical="center" wrapText="1"/>
    </xf>
    <xf numFmtId="2" fontId="17" fillId="8" borderId="30" xfId="4" applyNumberFormat="1" applyFont="1" applyFill="1" applyBorder="1" applyAlignment="1">
      <alignment horizontal="center" vertical="center" wrapText="1"/>
    </xf>
    <xf numFmtId="0" fontId="17" fillId="8" borderId="26" xfId="4" applyFont="1" applyFill="1" applyBorder="1" applyAlignment="1">
      <alignment horizontal="center" vertical="center" wrapText="1"/>
    </xf>
    <xf numFmtId="0" fontId="17" fillId="8" borderId="31" xfId="4" applyFont="1" applyFill="1" applyBorder="1" applyAlignment="1">
      <alignment horizontal="center" vertical="center" wrapText="1"/>
    </xf>
    <xf numFmtId="44" fontId="17" fillId="8" borderId="28" xfId="5" applyFont="1" applyFill="1" applyBorder="1" applyAlignment="1">
      <alignment horizontal="center" vertical="center" wrapText="1"/>
    </xf>
    <xf numFmtId="44" fontId="17" fillId="8" borderId="29" xfId="5" applyFont="1" applyFill="1" applyBorder="1" applyAlignment="1">
      <alignment horizontal="center" vertical="center" wrapText="1"/>
    </xf>
    <xf numFmtId="2" fontId="17" fillId="8" borderId="4" xfId="4" applyNumberFormat="1" applyFont="1" applyFill="1" applyBorder="1" applyAlignment="1">
      <alignment horizontal="center" vertical="center" wrapText="1"/>
    </xf>
    <xf numFmtId="2" fontId="17" fillId="8" borderId="5" xfId="4" applyNumberFormat="1" applyFont="1" applyFill="1" applyBorder="1" applyAlignment="1">
      <alignment horizontal="center" vertical="center" wrapText="1"/>
    </xf>
    <xf numFmtId="2" fontId="17" fillId="8" borderId="6" xfId="4" applyNumberFormat="1" applyFont="1" applyFill="1" applyBorder="1" applyAlignment="1">
      <alignment horizontal="center" vertical="center" wrapText="1"/>
    </xf>
    <xf numFmtId="1" fontId="17" fillId="8" borderId="37" xfId="4" applyNumberFormat="1" applyFont="1" applyFill="1" applyBorder="1" applyAlignment="1">
      <alignment horizontal="center" vertical="center" wrapText="1"/>
    </xf>
    <xf numFmtId="1" fontId="17" fillId="8" borderId="38" xfId="4" applyNumberFormat="1" applyFont="1" applyFill="1" applyBorder="1" applyAlignment="1">
      <alignment horizontal="center" vertical="center" wrapText="1"/>
    </xf>
    <xf numFmtId="1" fontId="17" fillId="8" borderId="40" xfId="4" applyNumberFormat="1" applyFont="1" applyFill="1" applyBorder="1" applyAlignment="1">
      <alignment horizontal="center" vertical="center" wrapText="1"/>
    </xf>
    <xf numFmtId="1" fontId="17" fillId="8" borderId="41" xfId="4" applyNumberFormat="1" applyFont="1" applyFill="1" applyBorder="1" applyAlignment="1">
      <alignment horizontal="center" vertical="center" wrapText="1"/>
    </xf>
    <xf numFmtId="1" fontId="17" fillId="8" borderId="19" xfId="4" applyNumberFormat="1" applyFont="1" applyFill="1" applyBorder="1" applyAlignment="1">
      <alignment horizontal="center" vertical="center" wrapText="1"/>
    </xf>
    <xf numFmtId="1" fontId="17" fillId="8" borderId="20" xfId="4" applyNumberFormat="1" applyFont="1" applyFill="1" applyBorder="1" applyAlignment="1">
      <alignment horizontal="center" vertical="center" wrapText="1"/>
    </xf>
    <xf numFmtId="2" fontId="19" fillId="8" borderId="22" xfId="4" applyNumberFormat="1" applyFont="1" applyFill="1" applyBorder="1" applyAlignment="1">
      <alignment horizontal="center" vertical="center" wrapText="1"/>
    </xf>
    <xf numFmtId="2" fontId="19" fillId="8" borderId="23" xfId="4" applyNumberFormat="1" applyFont="1" applyFill="1" applyBorder="1" applyAlignment="1">
      <alignment horizontal="center" vertical="center" wrapText="1"/>
    </xf>
    <xf numFmtId="170" fontId="19" fillId="8" borderId="23" xfId="4" applyNumberFormat="1" applyFont="1" applyFill="1" applyBorder="1" applyAlignment="1">
      <alignment horizontal="center" vertical="center" wrapText="1"/>
    </xf>
    <xf numFmtId="170" fontId="19" fillId="8" borderId="24" xfId="4" applyNumberFormat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44" fontId="10" fillId="7" borderId="0" xfId="0" applyNumberFormat="1" applyFont="1" applyFill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20" fillId="9" borderId="12" xfId="0" applyFont="1" applyFill="1" applyBorder="1" applyAlignment="1">
      <alignment horizontal="right" wrapText="1"/>
    </xf>
    <xf numFmtId="165" fontId="21" fillId="0" borderId="12" xfId="2" applyNumberFormat="1" applyFont="1" applyBorder="1" applyAlignment="1">
      <alignment vertical="center"/>
    </xf>
    <xf numFmtId="165" fontId="22" fillId="0" borderId="0" xfId="2" applyNumberFormat="1" applyFont="1" applyAlignment="1">
      <alignment vertical="center"/>
    </xf>
  </cellXfs>
  <cellStyles count="6">
    <cellStyle name="Moneda" xfId="3" builtinId="4"/>
    <cellStyle name="Moneda [0] 2" xfId="2" xr:uid="{00000000-0005-0000-0000-000001000000}"/>
    <cellStyle name="Moneda 2" xfId="5" xr:uid="{00000000-0005-0000-0000-000002000000}"/>
    <cellStyle name="Normal" xfId="0" builtinId="0"/>
    <cellStyle name="Normal 2" xfId="4" xr:uid="{00000000-0005-0000-0000-000004000000}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view="pageBreakPreview" topLeftCell="A24" zoomScale="132" zoomScaleNormal="132" zoomScaleSheetLayoutView="132" workbookViewId="0">
      <selection activeCell="D34" sqref="D34"/>
    </sheetView>
  </sheetViews>
  <sheetFormatPr baseColWidth="10" defaultColWidth="9.109375" defaultRowHeight="13.8" x14ac:dyDescent="0.25"/>
  <cols>
    <col min="1" max="1" width="5.109375" style="58" customWidth="1"/>
    <col min="2" max="2" width="50.6640625" style="126" customWidth="1"/>
    <col min="3" max="3" width="5.109375" style="126" customWidth="1"/>
    <col min="4" max="4" width="24.6640625" style="129" customWidth="1"/>
    <col min="5" max="5" width="16.33203125" style="106" bestFit="1" customWidth="1"/>
    <col min="6" max="6" width="17" style="106" bestFit="1" customWidth="1"/>
    <col min="7" max="7" width="12.88671875" style="106" bestFit="1" customWidth="1"/>
    <col min="8" max="8" width="12.5546875" style="106" customWidth="1"/>
    <col min="9" max="9" width="17" style="106" bestFit="1" customWidth="1"/>
    <col min="10" max="16384" width="9.109375" style="106"/>
  </cols>
  <sheetData>
    <row r="1" spans="1:5" ht="18" x14ac:dyDescent="0.25">
      <c r="A1" s="166" t="s">
        <v>738</v>
      </c>
      <c r="B1" s="166"/>
      <c r="C1" s="166"/>
      <c r="D1" s="166"/>
    </row>
    <row r="2" spans="1:5" ht="33.6" customHeight="1" x14ac:dyDescent="0.25">
      <c r="A2" s="167" t="s">
        <v>739</v>
      </c>
      <c r="B2" s="167"/>
      <c r="C2" s="167"/>
      <c r="D2" s="167"/>
    </row>
    <row r="3" spans="1:5" ht="14.25" customHeight="1" x14ac:dyDescent="0.25">
      <c r="A3" s="171" t="s">
        <v>731</v>
      </c>
      <c r="B3" s="172"/>
      <c r="C3" s="173"/>
      <c r="D3" s="105" t="s">
        <v>547</v>
      </c>
    </row>
    <row r="4" spans="1:5" ht="22.95" customHeight="1" x14ac:dyDescent="0.25">
      <c r="A4" s="107">
        <v>1</v>
      </c>
      <c r="B4" s="108" t="str">
        <f>+'PPT OBRA - C.E BARRANCA'!A1</f>
        <v>PRESUPUESTO DETALLADO DE OBRA - CENTRO EDUCATIVO BARRANCA</v>
      </c>
      <c r="C4" s="109"/>
      <c r="D4" s="110">
        <f>+'PPT OBRA - C.E BARRANCA'!G236+'PPT OBRA - C.E BARRANCA'!G326</f>
        <v>0</v>
      </c>
    </row>
    <row r="5" spans="1:5" ht="27" customHeight="1" x14ac:dyDescent="0.25">
      <c r="A5" s="107">
        <v>2</v>
      </c>
      <c r="B5" s="108" t="str">
        <f>+'PPT OBRA - I.E HIGUERON'!A1</f>
        <v>PRESUPUESTO DETALLADO DE OBRA - I. E HIGUERON SEDE PRINCIPAL</v>
      </c>
      <c r="C5" s="109"/>
      <c r="D5" s="110">
        <f>'PPT OBRA - I.E HIGUERON'!G210+'PPT OBRA - I.E HIGUERON'!G362+'PPT OBRA - I.E HIGUERON'!G565</f>
        <v>0</v>
      </c>
    </row>
    <row r="6" spans="1:5" ht="22.95" customHeight="1" x14ac:dyDescent="0.25">
      <c r="A6" s="107">
        <v>3</v>
      </c>
      <c r="B6" s="108" t="str">
        <f>+'PPT OBRA - I.E PALO ALTO'!A1</f>
        <v>PRESUPUESTO DETALLADO DE OBRA - I.E PALO ALTO SEDE PRINCIPAL</v>
      </c>
      <c r="C6" s="109"/>
      <c r="D6" s="110">
        <f>+'PPT OBRA - I.E PALO ALTO'!G212+'PPT OBRA - I.E PALO ALTO'!G396</f>
        <v>0</v>
      </c>
    </row>
    <row r="7" spans="1:5" ht="24.6" customHeight="1" x14ac:dyDescent="0.25">
      <c r="A7" s="107">
        <v>4</v>
      </c>
      <c r="B7" s="108" t="str">
        <f>+'PPT OBRA - I.E TOROBE'!A1</f>
        <v>PRESUPUESTO DETALLADO DE OBRA - I.E TECNICA AGROPECUARIA SAN ONOFRE DE TOROBE  - SEDE PRINCIPAL</v>
      </c>
      <c r="C7" s="109"/>
      <c r="D7" s="139">
        <f>'PPT OBRA - I.E TOROBE'!G138+'PPT OBRA - I.E TOROBE'!G389+'PPT OBRA - I.E TOROBE'!G555</f>
        <v>0</v>
      </c>
      <c r="E7" s="111"/>
    </row>
    <row r="8" spans="1:5" x14ac:dyDescent="0.25">
      <c r="A8" s="112"/>
      <c r="B8" s="113" t="s">
        <v>546</v>
      </c>
      <c r="C8" s="113"/>
      <c r="D8" s="114">
        <f>+SUM(D4:D7)</f>
        <v>0</v>
      </c>
    </row>
    <row r="9" spans="1:5" x14ac:dyDescent="0.25">
      <c r="A9" s="107">
        <v>5</v>
      </c>
      <c r="B9" s="115" t="s">
        <v>545</v>
      </c>
      <c r="C9" s="116">
        <v>0.22</v>
      </c>
      <c r="D9" s="110">
        <f>+C9*D8</f>
        <v>0</v>
      </c>
    </row>
    <row r="10" spans="1:5" x14ac:dyDescent="0.25">
      <c r="A10" s="107">
        <v>6</v>
      </c>
      <c r="B10" s="115" t="s">
        <v>544</v>
      </c>
      <c r="C10" s="116">
        <v>0.01</v>
      </c>
      <c r="D10" s="110">
        <f>+C10*D$8</f>
        <v>0</v>
      </c>
    </row>
    <row r="11" spans="1:5" x14ac:dyDescent="0.25">
      <c r="A11" s="107">
        <v>7</v>
      </c>
      <c r="B11" s="115" t="s">
        <v>543</v>
      </c>
      <c r="C11" s="116">
        <v>0.05</v>
      </c>
      <c r="D11" s="110">
        <f>+C11*D$8</f>
        <v>0</v>
      </c>
    </row>
    <row r="12" spans="1:5" x14ac:dyDescent="0.25">
      <c r="A12" s="107">
        <v>8</v>
      </c>
      <c r="B12" s="115" t="s">
        <v>777</v>
      </c>
      <c r="C12" s="116">
        <v>0.19</v>
      </c>
      <c r="D12" s="110">
        <f>D11*C12</f>
        <v>0</v>
      </c>
    </row>
    <row r="13" spans="1:5" ht="13.95" customHeight="1" x14ac:dyDescent="0.25">
      <c r="A13" s="112"/>
      <c r="B13" s="113" t="s">
        <v>773</v>
      </c>
      <c r="C13" s="113"/>
      <c r="D13" s="114">
        <f>+D9+D10+D11+D8+D12</f>
        <v>0</v>
      </c>
    </row>
    <row r="14" spans="1:5" ht="13.65" customHeight="1" x14ac:dyDescent="0.25">
      <c r="A14" s="107"/>
      <c r="B14" s="109"/>
      <c r="C14" s="109"/>
      <c r="D14" s="110"/>
    </row>
    <row r="15" spans="1:5" ht="14.25" customHeight="1" x14ac:dyDescent="0.25">
      <c r="A15" s="171" t="s">
        <v>732</v>
      </c>
      <c r="B15" s="172"/>
      <c r="C15" s="173"/>
      <c r="D15" s="105" t="s">
        <v>547</v>
      </c>
    </row>
    <row r="16" spans="1:5" ht="22.95" customHeight="1" x14ac:dyDescent="0.25">
      <c r="A16" s="107">
        <v>9</v>
      </c>
      <c r="B16" s="108" t="s">
        <v>734</v>
      </c>
      <c r="C16" s="109"/>
      <c r="D16" s="110">
        <f>'PPT DOTACIÓN - C.E BARRANCA'!F24</f>
        <v>0</v>
      </c>
    </row>
    <row r="17" spans="1:7" ht="24" customHeight="1" x14ac:dyDescent="0.25">
      <c r="A17" s="107">
        <v>10</v>
      </c>
      <c r="B17" s="108" t="s">
        <v>735</v>
      </c>
      <c r="C17" s="109"/>
      <c r="D17" s="110">
        <f>'PPT DOTACIÓN - I.E HIGUERON'!F29</f>
        <v>0</v>
      </c>
    </row>
    <row r="18" spans="1:7" x14ac:dyDescent="0.25">
      <c r="A18" s="107">
        <v>11</v>
      </c>
      <c r="B18" s="108" t="s">
        <v>736</v>
      </c>
      <c r="C18" s="109"/>
      <c r="D18" s="110">
        <f>'PPT DOTACIÓN - I.E PALO ALTO'!F28</f>
        <v>0</v>
      </c>
    </row>
    <row r="19" spans="1:7" ht="20.399999999999999" x14ac:dyDescent="0.25">
      <c r="A19" s="108">
        <v>12</v>
      </c>
      <c r="B19" s="108" t="s">
        <v>737</v>
      </c>
      <c r="C19" s="109"/>
      <c r="D19" s="117">
        <f>'PPT DOTACIÓN - I.E TOROBE'!F28</f>
        <v>0</v>
      </c>
      <c r="E19" s="118"/>
    </row>
    <row r="20" spans="1:7" x14ac:dyDescent="0.25">
      <c r="A20" s="124"/>
      <c r="B20" s="124" t="s">
        <v>774</v>
      </c>
      <c r="C20" s="113"/>
      <c r="D20" s="114">
        <f>+D17+D18+D19+D16</f>
        <v>0</v>
      </c>
      <c r="E20" s="118"/>
    </row>
    <row r="21" spans="1:7" ht="14.25" customHeight="1" x14ac:dyDescent="0.25">
      <c r="A21" s="171" t="s">
        <v>733</v>
      </c>
      <c r="B21" s="172"/>
      <c r="C21" s="173"/>
      <c r="D21" s="105" t="s">
        <v>547</v>
      </c>
    </row>
    <row r="22" spans="1:7" x14ac:dyDescent="0.25">
      <c r="A22" s="107">
        <v>13</v>
      </c>
      <c r="B22" s="108" t="s">
        <v>769</v>
      </c>
      <c r="C22" s="165">
        <v>0.05</v>
      </c>
      <c r="D22" s="110">
        <f>D4*C22</f>
        <v>0</v>
      </c>
    </row>
    <row r="23" spans="1:7" x14ac:dyDescent="0.25">
      <c r="A23" s="107">
        <v>14</v>
      </c>
      <c r="B23" s="108" t="s">
        <v>770</v>
      </c>
      <c r="C23" s="165">
        <v>0.05</v>
      </c>
      <c r="D23" s="110">
        <f>D5*C23</f>
        <v>0</v>
      </c>
    </row>
    <row r="24" spans="1:7" x14ac:dyDescent="0.25">
      <c r="A24" s="107">
        <v>15</v>
      </c>
      <c r="B24" s="108" t="s">
        <v>771</v>
      </c>
      <c r="C24" s="165">
        <v>0.05</v>
      </c>
      <c r="D24" s="110">
        <f>D6*C24</f>
        <v>0</v>
      </c>
    </row>
    <row r="25" spans="1:7" ht="20.399999999999999" x14ac:dyDescent="0.25">
      <c r="A25" s="107">
        <v>16</v>
      </c>
      <c r="B25" s="108" t="s">
        <v>772</v>
      </c>
      <c r="C25" s="165">
        <v>0.05</v>
      </c>
      <c r="D25" s="110">
        <f>D7*C25</f>
        <v>0</v>
      </c>
    </row>
    <row r="26" spans="1:7" x14ac:dyDescent="0.25">
      <c r="A26" s="124"/>
      <c r="B26" s="124" t="s">
        <v>775</v>
      </c>
      <c r="C26" s="113"/>
      <c r="D26" s="114">
        <f>+D23+D24+D25+D22</f>
        <v>0</v>
      </c>
    </row>
    <row r="27" spans="1:7" x14ac:dyDescent="0.25">
      <c r="A27" s="107">
        <v>17</v>
      </c>
      <c r="B27" s="120" t="s">
        <v>542</v>
      </c>
      <c r="C27" s="123">
        <v>0.01</v>
      </c>
      <c r="D27" s="110">
        <f>D20*0.81*0.01</f>
        <v>0</v>
      </c>
    </row>
    <row r="28" spans="1:7" x14ac:dyDescent="0.25">
      <c r="A28" s="119"/>
      <c r="B28" s="124"/>
      <c r="C28" s="113"/>
      <c r="D28" s="114"/>
    </row>
    <row r="29" spans="1:7" ht="24.6" customHeight="1" x14ac:dyDescent="0.25">
      <c r="A29" s="168" t="s">
        <v>776</v>
      </c>
      <c r="B29" s="169"/>
      <c r="C29" s="170"/>
      <c r="D29" s="114">
        <f>+D28+D26+D20+D13</f>
        <v>0</v>
      </c>
      <c r="E29" s="125"/>
      <c r="F29" s="121"/>
      <c r="G29" s="122"/>
    </row>
    <row r="30" spans="1:7" x14ac:dyDescent="0.25">
      <c r="D30" s="127"/>
      <c r="E30" s="128"/>
    </row>
    <row r="32" spans="1:7" ht="15.6" x14ac:dyDescent="0.3">
      <c r="B32" s="227" t="s">
        <v>778</v>
      </c>
      <c r="C32" s="227"/>
      <c r="D32" s="228">
        <f>'PPT DOTACIÓN - C.E BARRANCA'!G10+'PPT DOTACIÓN - C.E BARRANCA'!G21+'PPT DOTACIÓN - I.E HIGUERON'!G14+'PPT DOTACIÓN - I.E HIGUERON'!G26+'PPT DOTACIÓN - I.E PALO ALTO'!G13+'PPT DOTACIÓN - I.E PALO ALTO'!G25+'PPT DOTACIÓN - I.E TOROBE'!G13+'PPT DOTACIÓN - I.E TOROBE'!G25</f>
        <v>0</v>
      </c>
    </row>
    <row r="33" spans="2:5" ht="15.6" x14ac:dyDescent="0.3">
      <c r="B33" s="227" t="s">
        <v>779</v>
      </c>
      <c r="C33" s="227"/>
      <c r="D33" s="228">
        <f>D12</f>
        <v>0</v>
      </c>
      <c r="E33" s="130"/>
    </row>
    <row r="34" spans="2:5" ht="15.6" x14ac:dyDescent="0.3">
      <c r="B34" s="227" t="s">
        <v>780</v>
      </c>
      <c r="C34" s="227"/>
      <c r="D34" s="229">
        <f>SUM(D32:D33)</f>
        <v>0</v>
      </c>
    </row>
  </sheetData>
  <mergeCells count="9">
    <mergeCell ref="B32:C32"/>
    <mergeCell ref="B33:C33"/>
    <mergeCell ref="B34:C34"/>
    <mergeCell ref="A1:D1"/>
    <mergeCell ref="A2:D2"/>
    <mergeCell ref="A29:C29"/>
    <mergeCell ref="A3:C3"/>
    <mergeCell ref="A15:C15"/>
    <mergeCell ref="A21:C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6"/>
  <sheetViews>
    <sheetView view="pageBreakPreview" zoomScale="70" zoomScaleNormal="70" zoomScaleSheetLayoutView="70" workbookViewId="0">
      <selection activeCell="E248" sqref="E248"/>
    </sheetView>
  </sheetViews>
  <sheetFormatPr baseColWidth="10" defaultColWidth="8.88671875" defaultRowHeight="14.4" x14ac:dyDescent="0.3"/>
  <cols>
    <col min="1" max="1" width="7.5546875" style="70" customWidth="1"/>
    <col min="2" max="2" width="62.33203125" customWidth="1"/>
    <col min="3" max="3" width="9" style="53" customWidth="1"/>
    <col min="4" max="4" width="12.88671875" style="53" customWidth="1"/>
    <col min="5" max="5" width="30.5546875" style="69" customWidth="1"/>
    <col min="6" max="6" width="26.6640625" style="69" customWidth="1"/>
    <col min="7" max="7" width="27.5546875" style="96" customWidth="1"/>
    <col min="8" max="8" width="4.33203125" customWidth="1"/>
    <col min="9" max="9" width="4.6640625" customWidth="1"/>
  </cols>
  <sheetData>
    <row r="1" spans="1:7" s="4" customFormat="1" ht="30.75" customHeight="1" thickBot="1" x14ac:dyDescent="0.35">
      <c r="A1" s="174" t="s">
        <v>623</v>
      </c>
      <c r="B1" s="175"/>
      <c r="C1" s="175"/>
      <c r="D1" s="175"/>
      <c r="E1" s="175"/>
      <c r="F1" s="175"/>
      <c r="G1" s="175"/>
    </row>
    <row r="2" spans="1:7" ht="9" customHeight="1" thickBot="1" x14ac:dyDescent="0.35">
      <c r="A2" s="181"/>
      <c r="B2" s="182"/>
      <c r="C2" s="182"/>
      <c r="D2" s="182"/>
      <c r="E2" s="182"/>
      <c r="F2" s="182"/>
      <c r="G2" s="182"/>
    </row>
    <row r="3" spans="1:7" s="4" customFormat="1" ht="34.950000000000003" customHeight="1" thickBot="1" x14ac:dyDescent="0.35">
      <c r="A3" s="174" t="s">
        <v>658</v>
      </c>
      <c r="B3" s="175"/>
      <c r="C3" s="175"/>
      <c r="D3" s="175"/>
      <c r="E3" s="175"/>
      <c r="F3" s="175"/>
      <c r="G3" s="175"/>
    </row>
    <row r="4" spans="1:7" s="53" customFormat="1" ht="34.200000000000003" customHeight="1" x14ac:dyDescent="0.3">
      <c r="A4" s="54" t="s">
        <v>129</v>
      </c>
      <c r="B4" s="54" t="s">
        <v>130</v>
      </c>
      <c r="C4" s="54" t="s">
        <v>131</v>
      </c>
      <c r="D4" s="54" t="s">
        <v>132</v>
      </c>
      <c r="E4" s="71" t="s">
        <v>631</v>
      </c>
      <c r="F4" s="71" t="s">
        <v>632</v>
      </c>
      <c r="G4" s="57" t="s">
        <v>133</v>
      </c>
    </row>
    <row r="5" spans="1:7" s="45" customFormat="1" ht="26.4" customHeight="1" thickBot="1" x14ac:dyDescent="0.35">
      <c r="A5" s="131">
        <v>1</v>
      </c>
      <c r="B5" s="174" t="s">
        <v>0</v>
      </c>
      <c r="C5" s="175"/>
      <c r="D5" s="175"/>
      <c r="E5" s="175"/>
      <c r="F5" s="175"/>
      <c r="G5" s="175"/>
    </row>
    <row r="6" spans="1:7" ht="25.2" customHeight="1" x14ac:dyDescent="0.3">
      <c r="A6" s="41">
        <v>1.5</v>
      </c>
      <c r="B6" s="40" t="s">
        <v>1</v>
      </c>
      <c r="C6" s="5" t="s">
        <v>2</v>
      </c>
      <c r="D6" s="5">
        <v>235.24</v>
      </c>
      <c r="E6" s="89">
        <v>0</v>
      </c>
      <c r="F6" s="89">
        <f>+D6*E6</f>
        <v>0</v>
      </c>
      <c r="G6" s="29" t="e">
        <f>+F6/G236</f>
        <v>#DIV/0!</v>
      </c>
    </row>
    <row r="7" spans="1:7" s="20" customFormat="1" ht="12.15" customHeight="1" x14ac:dyDescent="0.3">
      <c r="A7" s="5"/>
      <c r="B7" s="6"/>
      <c r="C7" s="5"/>
      <c r="D7" s="5"/>
      <c r="E7" s="8"/>
      <c r="F7" s="50"/>
      <c r="G7" s="29"/>
    </row>
    <row r="8" spans="1:7" s="20" customFormat="1" ht="25.95" customHeight="1" x14ac:dyDescent="0.3">
      <c r="A8" s="21"/>
      <c r="B8" s="177"/>
      <c r="C8" s="177"/>
      <c r="D8" s="177"/>
      <c r="E8" s="177"/>
      <c r="F8" s="59">
        <f>+F6</f>
        <v>0</v>
      </c>
      <c r="G8" s="30" t="e">
        <f>+G6</f>
        <v>#DIV/0!</v>
      </c>
    </row>
    <row r="9" spans="1:7" s="45" customFormat="1" ht="26.4" customHeight="1" x14ac:dyDescent="0.3">
      <c r="A9" s="131">
        <v>2</v>
      </c>
      <c r="B9" s="176" t="s">
        <v>3</v>
      </c>
      <c r="C9" s="176"/>
      <c r="D9" s="176"/>
      <c r="E9" s="176"/>
      <c r="F9" s="176"/>
      <c r="G9" s="176"/>
    </row>
    <row r="10" spans="1:7" ht="21.6" customHeight="1" x14ac:dyDescent="0.3">
      <c r="A10" s="41">
        <v>2.2000000000000002</v>
      </c>
      <c r="B10" s="40" t="s">
        <v>4</v>
      </c>
      <c r="C10" s="5" t="s">
        <v>5</v>
      </c>
      <c r="D10" s="5">
        <v>184.56</v>
      </c>
      <c r="E10" s="89">
        <v>0</v>
      </c>
      <c r="F10" s="89">
        <f>+D10*E10</f>
        <v>0</v>
      </c>
      <c r="G10" s="29" t="e">
        <f>+F10/$G$236</f>
        <v>#DIV/0!</v>
      </c>
    </row>
    <row r="11" spans="1:7" ht="37.200000000000003" customHeight="1" x14ac:dyDescent="0.3">
      <c r="A11" s="41">
        <v>2.2999999999999998</v>
      </c>
      <c r="B11" s="44" t="s">
        <v>135</v>
      </c>
      <c r="C11" s="5" t="s">
        <v>5</v>
      </c>
      <c r="D11" s="5">
        <v>70.040000000000006</v>
      </c>
      <c r="E11" s="89">
        <v>0</v>
      </c>
      <c r="F11" s="89">
        <f t="shared" ref="F11:F12" si="0">+D11*E11</f>
        <v>0</v>
      </c>
      <c r="G11" s="29" t="e">
        <f t="shared" ref="G11:G12" si="1">+F11/$G$236</f>
        <v>#DIV/0!</v>
      </c>
    </row>
    <row r="12" spans="1:7" ht="15.75" customHeight="1" x14ac:dyDescent="0.3">
      <c r="A12" s="41">
        <v>2.4</v>
      </c>
      <c r="B12" s="40" t="s">
        <v>6</v>
      </c>
      <c r="C12" s="5" t="s">
        <v>5</v>
      </c>
      <c r="D12" s="5">
        <v>184.56</v>
      </c>
      <c r="E12" s="89">
        <v>0</v>
      </c>
      <c r="F12" s="89">
        <f t="shared" si="0"/>
        <v>0</v>
      </c>
      <c r="G12" s="29" t="e">
        <f t="shared" si="1"/>
        <v>#DIV/0!</v>
      </c>
    </row>
    <row r="13" spans="1:7" s="20" customFormat="1" ht="12.15" customHeight="1" x14ac:dyDescent="0.3">
      <c r="A13" s="5"/>
      <c r="B13" s="6"/>
      <c r="C13" s="5"/>
      <c r="D13" s="5"/>
      <c r="E13" s="8"/>
      <c r="F13" s="50"/>
      <c r="G13" s="29"/>
    </row>
    <row r="14" spans="1:7" s="20" customFormat="1" ht="25.95" customHeight="1" x14ac:dyDescent="0.3">
      <c r="A14" s="21"/>
      <c r="B14" s="177"/>
      <c r="C14" s="177"/>
      <c r="D14" s="177"/>
      <c r="E14" s="177"/>
      <c r="F14" s="59">
        <f>+SUM(F10:F12)</f>
        <v>0</v>
      </c>
      <c r="G14" s="30" t="e">
        <f>+SUM(G10:G12)</f>
        <v>#DIV/0!</v>
      </c>
    </row>
    <row r="15" spans="1:7" s="45" customFormat="1" ht="26.4" customHeight="1" x14ac:dyDescent="0.3">
      <c r="A15" s="131">
        <v>3</v>
      </c>
      <c r="B15" s="176" t="s">
        <v>7</v>
      </c>
      <c r="C15" s="176"/>
      <c r="D15" s="176"/>
      <c r="E15" s="176"/>
      <c r="F15" s="176"/>
      <c r="G15" s="176"/>
    </row>
    <row r="16" spans="1:7" ht="23.4" customHeight="1" x14ac:dyDescent="0.3">
      <c r="A16" s="41">
        <v>3.1</v>
      </c>
      <c r="B16" s="40" t="s">
        <v>8</v>
      </c>
      <c r="C16" s="5" t="s">
        <v>2</v>
      </c>
      <c r="D16" s="5">
        <v>9.6</v>
      </c>
      <c r="E16" s="89">
        <v>0</v>
      </c>
      <c r="F16" s="89">
        <f>+D16*E16</f>
        <v>0</v>
      </c>
      <c r="G16" s="29" t="e">
        <f>+F16/$G$236</f>
        <v>#DIV/0!</v>
      </c>
    </row>
    <row r="17" spans="1:7" ht="23.4" customHeight="1" x14ac:dyDescent="0.3">
      <c r="A17" s="41">
        <v>3.3</v>
      </c>
      <c r="B17" s="40" t="s">
        <v>9</v>
      </c>
      <c r="C17" s="5" t="s">
        <v>5</v>
      </c>
      <c r="D17" s="5">
        <v>3.36</v>
      </c>
      <c r="E17" s="89">
        <v>0</v>
      </c>
      <c r="F17" s="89">
        <f t="shared" ref="F17:F22" si="2">+D17*E17</f>
        <v>0</v>
      </c>
      <c r="G17" s="29" t="e">
        <f t="shared" ref="G17:G22" si="3">+F17/$G$236</f>
        <v>#DIV/0!</v>
      </c>
    </row>
    <row r="18" spans="1:7" ht="23.4" customHeight="1" x14ac:dyDescent="0.3">
      <c r="A18" s="41">
        <v>3.4</v>
      </c>
      <c r="B18" s="40" t="s">
        <v>10</v>
      </c>
      <c r="C18" s="5" t="s">
        <v>5</v>
      </c>
      <c r="D18" s="5">
        <v>11.49</v>
      </c>
      <c r="E18" s="89">
        <v>0</v>
      </c>
      <c r="F18" s="89">
        <f t="shared" si="2"/>
        <v>0</v>
      </c>
      <c r="G18" s="29" t="e">
        <f t="shared" si="3"/>
        <v>#DIV/0!</v>
      </c>
    </row>
    <row r="19" spans="1:7" ht="23.4" customHeight="1" x14ac:dyDescent="0.3">
      <c r="A19" s="41">
        <v>3.5</v>
      </c>
      <c r="B19" s="40" t="s">
        <v>11</v>
      </c>
      <c r="C19" s="5" t="s">
        <v>2</v>
      </c>
      <c r="D19" s="5">
        <v>233.4</v>
      </c>
      <c r="E19" s="89">
        <v>0</v>
      </c>
      <c r="F19" s="89">
        <f t="shared" si="2"/>
        <v>0</v>
      </c>
      <c r="G19" s="29" t="e">
        <f t="shared" si="3"/>
        <v>#DIV/0!</v>
      </c>
    </row>
    <row r="20" spans="1:7" ht="23.4" customHeight="1" x14ac:dyDescent="0.3">
      <c r="A20" s="41">
        <v>3.6</v>
      </c>
      <c r="B20" s="40" t="s">
        <v>12</v>
      </c>
      <c r="C20" s="5" t="s">
        <v>13</v>
      </c>
      <c r="D20" s="5">
        <v>1764.15</v>
      </c>
      <c r="E20" s="89">
        <v>0</v>
      </c>
      <c r="F20" s="89">
        <f t="shared" si="2"/>
        <v>0</v>
      </c>
      <c r="G20" s="29" t="e">
        <f t="shared" si="3"/>
        <v>#DIV/0!</v>
      </c>
    </row>
    <row r="21" spans="1:7" ht="23.4" customHeight="1" x14ac:dyDescent="0.3">
      <c r="A21" s="41">
        <v>3.7</v>
      </c>
      <c r="B21" s="40" t="s">
        <v>14</v>
      </c>
      <c r="C21" s="5" t="s">
        <v>13</v>
      </c>
      <c r="D21" s="5">
        <v>1198.3599999999999</v>
      </c>
      <c r="E21" s="89">
        <v>0</v>
      </c>
      <c r="F21" s="89">
        <f t="shared" si="2"/>
        <v>0</v>
      </c>
      <c r="G21" s="29" t="e">
        <f t="shared" si="3"/>
        <v>#DIV/0!</v>
      </c>
    </row>
    <row r="22" spans="1:7" ht="23.4" customHeight="1" x14ac:dyDescent="0.3">
      <c r="A22" s="41">
        <v>3.8</v>
      </c>
      <c r="B22" s="40" t="s">
        <v>15</v>
      </c>
      <c r="C22" s="5" t="s">
        <v>5</v>
      </c>
      <c r="D22" s="5">
        <v>1.1200000000000001</v>
      </c>
      <c r="E22" s="89">
        <v>0</v>
      </c>
      <c r="F22" s="89">
        <f t="shared" si="2"/>
        <v>0</v>
      </c>
      <c r="G22" s="29" t="e">
        <f t="shared" si="3"/>
        <v>#DIV/0!</v>
      </c>
    </row>
    <row r="23" spans="1:7" s="20" customFormat="1" ht="12.15" customHeight="1" x14ac:dyDescent="0.3">
      <c r="A23" s="5"/>
      <c r="B23" s="6"/>
      <c r="C23" s="5"/>
      <c r="D23" s="5"/>
      <c r="E23" s="8"/>
      <c r="F23" s="50"/>
      <c r="G23" s="29"/>
    </row>
    <row r="24" spans="1:7" s="20" customFormat="1" ht="25.95" customHeight="1" x14ac:dyDescent="0.3">
      <c r="A24" s="21"/>
      <c r="B24" s="177"/>
      <c r="C24" s="177"/>
      <c r="D24" s="177"/>
      <c r="E24" s="177"/>
      <c r="F24" s="59">
        <f>+SUM(F16:F22)</f>
        <v>0</v>
      </c>
      <c r="G24" s="30" t="e">
        <f>+SUM(G16:G22)</f>
        <v>#DIV/0!</v>
      </c>
    </row>
    <row r="25" spans="1:7" s="45" customFormat="1" ht="26.4" customHeight="1" x14ac:dyDescent="0.3">
      <c r="A25" s="131">
        <v>4</v>
      </c>
      <c r="B25" s="176" t="s">
        <v>16</v>
      </c>
      <c r="C25" s="176"/>
      <c r="D25" s="176"/>
      <c r="E25" s="176"/>
      <c r="F25" s="176"/>
      <c r="G25" s="176"/>
    </row>
    <row r="26" spans="1:7" ht="27.6" customHeight="1" x14ac:dyDescent="0.3">
      <c r="A26" s="41">
        <v>4.0999999999999996</v>
      </c>
      <c r="B26" s="40" t="s">
        <v>622</v>
      </c>
      <c r="C26" s="5" t="s">
        <v>2</v>
      </c>
      <c r="D26" s="5">
        <v>14.21</v>
      </c>
      <c r="E26" s="89">
        <v>0</v>
      </c>
      <c r="F26" s="89">
        <f>+E26*D26</f>
        <v>0</v>
      </c>
      <c r="G26" s="29" t="e">
        <f>+F26/$G$236</f>
        <v>#DIV/0!</v>
      </c>
    </row>
    <row r="27" spans="1:7" ht="27.6" customHeight="1" x14ac:dyDescent="0.3">
      <c r="A27" s="41">
        <v>4.2</v>
      </c>
      <c r="B27" s="40" t="s">
        <v>17</v>
      </c>
      <c r="C27" s="5" t="s">
        <v>5</v>
      </c>
      <c r="D27" s="5">
        <v>8.1</v>
      </c>
      <c r="E27" s="89">
        <v>0</v>
      </c>
      <c r="F27" s="89">
        <f t="shared" ref="F27:F37" si="4">+E27*D27</f>
        <v>0</v>
      </c>
      <c r="G27" s="29" t="e">
        <f t="shared" ref="G27:G37" si="5">+F27/$G$236</f>
        <v>#DIV/0!</v>
      </c>
    </row>
    <row r="28" spans="1:7" ht="27.6" customHeight="1" x14ac:dyDescent="0.3">
      <c r="A28" s="41">
        <v>4.3</v>
      </c>
      <c r="B28" s="40" t="s">
        <v>18</v>
      </c>
      <c r="C28" s="5" t="s">
        <v>5</v>
      </c>
      <c r="D28" s="5">
        <v>0.73</v>
      </c>
      <c r="E28" s="89">
        <v>0</v>
      </c>
      <c r="F28" s="89">
        <f t="shared" si="4"/>
        <v>0</v>
      </c>
      <c r="G28" s="29" t="e">
        <f t="shared" si="5"/>
        <v>#DIV/0!</v>
      </c>
    </row>
    <row r="29" spans="1:7" ht="27.6" customHeight="1" x14ac:dyDescent="0.3">
      <c r="A29" s="41">
        <v>4.5999999999999996</v>
      </c>
      <c r="B29" s="40" t="s">
        <v>19</v>
      </c>
      <c r="C29" s="5" t="s">
        <v>5</v>
      </c>
      <c r="D29" s="5">
        <v>3.96</v>
      </c>
      <c r="E29" s="89">
        <v>0</v>
      </c>
      <c r="F29" s="89">
        <f t="shared" si="4"/>
        <v>0</v>
      </c>
      <c r="G29" s="29" t="e">
        <f t="shared" si="5"/>
        <v>#DIV/0!</v>
      </c>
    </row>
    <row r="30" spans="1:7" ht="27.6" customHeight="1" x14ac:dyDescent="0.3">
      <c r="A30" s="41">
        <v>4.7</v>
      </c>
      <c r="B30" s="40" t="s">
        <v>12</v>
      </c>
      <c r="C30" s="5" t="s">
        <v>13</v>
      </c>
      <c r="D30" s="5">
        <v>3816.24</v>
      </c>
      <c r="E30" s="89">
        <v>0</v>
      </c>
      <c r="F30" s="89">
        <f t="shared" si="4"/>
        <v>0</v>
      </c>
      <c r="G30" s="29" t="e">
        <f t="shared" si="5"/>
        <v>#DIV/0!</v>
      </c>
    </row>
    <row r="31" spans="1:7" ht="27.6" customHeight="1" x14ac:dyDescent="0.3">
      <c r="A31" s="41">
        <v>4.8</v>
      </c>
      <c r="B31" s="40" t="s">
        <v>14</v>
      </c>
      <c r="C31" s="5" t="s">
        <v>13</v>
      </c>
      <c r="D31" s="5">
        <v>118.4</v>
      </c>
      <c r="E31" s="89">
        <v>0</v>
      </c>
      <c r="F31" s="89">
        <f t="shared" si="4"/>
        <v>0</v>
      </c>
      <c r="G31" s="29" t="e">
        <f t="shared" si="5"/>
        <v>#DIV/0!</v>
      </c>
    </row>
    <row r="32" spans="1:7" ht="27.6" customHeight="1" x14ac:dyDescent="0.3">
      <c r="A32" s="41">
        <v>4.0999999999999996</v>
      </c>
      <c r="B32" s="44" t="s">
        <v>139</v>
      </c>
      <c r="C32" s="5" t="s">
        <v>23</v>
      </c>
      <c r="D32" s="5">
        <v>69.760000000000005</v>
      </c>
      <c r="E32" s="89">
        <v>0</v>
      </c>
      <c r="F32" s="89">
        <f t="shared" si="4"/>
        <v>0</v>
      </c>
      <c r="G32" s="29" t="e">
        <f t="shared" si="5"/>
        <v>#DIV/0!</v>
      </c>
    </row>
    <row r="33" spans="1:7" ht="27.6" customHeight="1" x14ac:dyDescent="0.3">
      <c r="A33" s="41">
        <v>4.1100000000000003</v>
      </c>
      <c r="B33" s="40" t="s">
        <v>621</v>
      </c>
      <c r="C33" s="5" t="s">
        <v>23</v>
      </c>
      <c r="D33" s="5">
        <v>32.64</v>
      </c>
      <c r="E33" s="89">
        <v>0</v>
      </c>
      <c r="F33" s="89">
        <f t="shared" si="4"/>
        <v>0</v>
      </c>
      <c r="G33" s="29" t="e">
        <f t="shared" si="5"/>
        <v>#DIV/0!</v>
      </c>
    </row>
    <row r="34" spans="1:7" ht="27.6" customHeight="1" x14ac:dyDescent="0.3">
      <c r="A34" s="41">
        <v>4.12</v>
      </c>
      <c r="B34" s="44" t="s">
        <v>633</v>
      </c>
      <c r="C34" s="5" t="s">
        <v>5</v>
      </c>
      <c r="D34" s="5">
        <v>2.16</v>
      </c>
      <c r="E34" s="89">
        <v>0</v>
      </c>
      <c r="F34" s="89">
        <f t="shared" si="4"/>
        <v>0</v>
      </c>
      <c r="G34" s="29" t="e">
        <f t="shared" si="5"/>
        <v>#DIV/0!</v>
      </c>
    </row>
    <row r="35" spans="1:7" ht="27.6" customHeight="1" x14ac:dyDescent="0.3">
      <c r="A35" s="41">
        <v>4.13</v>
      </c>
      <c r="B35" s="44" t="s">
        <v>212</v>
      </c>
      <c r="C35" s="5" t="s">
        <v>5</v>
      </c>
      <c r="D35" s="5">
        <v>5.18</v>
      </c>
      <c r="E35" s="89">
        <v>0</v>
      </c>
      <c r="F35" s="89">
        <f t="shared" si="4"/>
        <v>0</v>
      </c>
      <c r="G35" s="29" t="e">
        <f t="shared" si="5"/>
        <v>#DIV/0!</v>
      </c>
    </row>
    <row r="36" spans="1:7" ht="27.6" customHeight="1" x14ac:dyDescent="0.3">
      <c r="A36" s="41">
        <v>4.1399999999999997</v>
      </c>
      <c r="B36" s="44" t="s">
        <v>214</v>
      </c>
      <c r="C36" s="5" t="s">
        <v>5</v>
      </c>
      <c r="D36" s="5">
        <v>1.73</v>
      </c>
      <c r="E36" s="89">
        <v>0</v>
      </c>
      <c r="F36" s="89">
        <f t="shared" si="4"/>
        <v>0</v>
      </c>
      <c r="G36" s="29" t="e">
        <f t="shared" si="5"/>
        <v>#DIV/0!</v>
      </c>
    </row>
    <row r="37" spans="1:7" ht="27.6" customHeight="1" x14ac:dyDescent="0.3">
      <c r="A37" s="41">
        <v>4.1500000000000004</v>
      </c>
      <c r="B37" s="44" t="s">
        <v>216</v>
      </c>
      <c r="C37" s="5" t="s">
        <v>5</v>
      </c>
      <c r="D37" s="5">
        <v>3.15</v>
      </c>
      <c r="E37" s="89">
        <v>0</v>
      </c>
      <c r="F37" s="89">
        <f t="shared" si="4"/>
        <v>0</v>
      </c>
      <c r="G37" s="29" t="e">
        <f t="shared" si="5"/>
        <v>#DIV/0!</v>
      </c>
    </row>
    <row r="38" spans="1:7" s="20" customFormat="1" ht="12.15" customHeight="1" x14ac:dyDescent="0.3">
      <c r="A38" s="5"/>
      <c r="B38" s="6"/>
      <c r="C38" s="5"/>
      <c r="D38" s="5"/>
      <c r="E38" s="8"/>
      <c r="F38" s="50"/>
      <c r="G38" s="29"/>
    </row>
    <row r="39" spans="1:7" s="20" customFormat="1" ht="25.95" customHeight="1" x14ac:dyDescent="0.3">
      <c r="A39" s="21"/>
      <c r="B39" s="177"/>
      <c r="C39" s="177"/>
      <c r="D39" s="177"/>
      <c r="E39" s="177"/>
      <c r="F39" s="59">
        <f>+SUM(F26:F38)</f>
        <v>0</v>
      </c>
      <c r="G39" s="30" t="e">
        <f>+SUM(G26:G37)</f>
        <v>#DIV/0!</v>
      </c>
    </row>
    <row r="40" spans="1:7" s="45" customFormat="1" ht="26.4" customHeight="1" x14ac:dyDescent="0.3">
      <c r="A40" s="131">
        <v>5</v>
      </c>
      <c r="B40" s="176" t="s">
        <v>20</v>
      </c>
      <c r="C40" s="176"/>
      <c r="D40" s="176"/>
      <c r="E40" s="176"/>
      <c r="F40" s="176"/>
      <c r="G40" s="176"/>
    </row>
    <row r="41" spans="1:7" ht="28.95" customHeight="1" x14ac:dyDescent="0.3">
      <c r="A41" s="41">
        <v>5.0999999999999996</v>
      </c>
      <c r="B41" s="40" t="s">
        <v>218</v>
      </c>
      <c r="C41" s="5" t="s">
        <v>2</v>
      </c>
      <c r="D41" s="5">
        <v>76.75</v>
      </c>
      <c r="E41" s="89">
        <v>0</v>
      </c>
      <c r="F41" s="89">
        <f>+D41*E41</f>
        <v>0</v>
      </c>
      <c r="G41" s="29" t="e">
        <f>+F41/$G$236</f>
        <v>#DIV/0!</v>
      </c>
    </row>
    <row r="42" spans="1:7" ht="28.95" customHeight="1" x14ac:dyDescent="0.3">
      <c r="A42" s="41">
        <v>5.2</v>
      </c>
      <c r="B42" s="40" t="s">
        <v>21</v>
      </c>
      <c r="C42" s="5" t="s">
        <v>2</v>
      </c>
      <c r="D42" s="5">
        <v>41.86</v>
      </c>
      <c r="E42" s="89">
        <v>0</v>
      </c>
      <c r="F42" s="89">
        <f t="shared" ref="F42:F47" si="6">+D42*E42</f>
        <v>0</v>
      </c>
      <c r="G42" s="29" t="e">
        <f>+F42/$G$236</f>
        <v>#DIV/0!</v>
      </c>
    </row>
    <row r="43" spans="1:7" ht="28.95" customHeight="1" x14ac:dyDescent="0.3">
      <c r="A43" s="41">
        <v>5.3</v>
      </c>
      <c r="B43" s="44" t="s">
        <v>141</v>
      </c>
      <c r="C43" s="5" t="s">
        <v>2</v>
      </c>
      <c r="D43" s="5">
        <v>34.07</v>
      </c>
      <c r="E43" s="89">
        <v>0</v>
      </c>
      <c r="F43" s="89">
        <f t="shared" si="6"/>
        <v>0</v>
      </c>
      <c r="G43" s="29" t="e">
        <f t="shared" ref="G43:G47" si="7">+F43/$G$236</f>
        <v>#DIV/0!</v>
      </c>
    </row>
    <row r="44" spans="1:7" ht="28.95" customHeight="1" x14ac:dyDescent="0.3">
      <c r="A44" s="41">
        <v>5.4</v>
      </c>
      <c r="B44" s="44" t="s">
        <v>220</v>
      </c>
      <c r="C44" s="5" t="s">
        <v>2</v>
      </c>
      <c r="D44" s="5">
        <v>76.75</v>
      </c>
      <c r="E44" s="89">
        <v>0</v>
      </c>
      <c r="F44" s="89">
        <f t="shared" si="6"/>
        <v>0</v>
      </c>
      <c r="G44" s="29" t="e">
        <f t="shared" si="7"/>
        <v>#DIV/0!</v>
      </c>
    </row>
    <row r="45" spans="1:7" ht="28.95" customHeight="1" x14ac:dyDescent="0.3">
      <c r="A45" s="41">
        <v>5.5</v>
      </c>
      <c r="B45" s="40" t="s">
        <v>222</v>
      </c>
      <c r="C45" s="5" t="s">
        <v>23</v>
      </c>
      <c r="D45" s="5">
        <v>36.65</v>
      </c>
      <c r="E45" s="89">
        <v>0</v>
      </c>
      <c r="F45" s="89">
        <f t="shared" si="6"/>
        <v>0</v>
      </c>
      <c r="G45" s="29" t="e">
        <f t="shared" si="7"/>
        <v>#DIV/0!</v>
      </c>
    </row>
    <row r="46" spans="1:7" ht="28.95" customHeight="1" x14ac:dyDescent="0.3">
      <c r="A46" s="41">
        <v>5.6</v>
      </c>
      <c r="B46" s="40" t="s">
        <v>22</v>
      </c>
      <c r="C46" s="5" t="s">
        <v>23</v>
      </c>
      <c r="D46" s="5">
        <v>63.34</v>
      </c>
      <c r="E46" s="89">
        <v>0</v>
      </c>
      <c r="F46" s="89">
        <f t="shared" si="6"/>
        <v>0</v>
      </c>
      <c r="G46" s="29" t="e">
        <f t="shared" si="7"/>
        <v>#DIV/0!</v>
      </c>
    </row>
    <row r="47" spans="1:7" ht="28.95" customHeight="1" x14ac:dyDescent="0.3">
      <c r="A47" s="41">
        <v>5.8</v>
      </c>
      <c r="B47" s="44" t="s">
        <v>142</v>
      </c>
      <c r="C47" s="5" t="s">
        <v>2</v>
      </c>
      <c r="D47" s="5">
        <v>104.28</v>
      </c>
      <c r="E47" s="89">
        <v>0</v>
      </c>
      <c r="F47" s="89">
        <f t="shared" si="6"/>
        <v>0</v>
      </c>
      <c r="G47" s="29" t="e">
        <f t="shared" si="7"/>
        <v>#DIV/0!</v>
      </c>
    </row>
    <row r="48" spans="1:7" s="20" customFormat="1" ht="12.15" customHeight="1" x14ac:dyDescent="0.3">
      <c r="A48" s="5"/>
      <c r="B48" s="6"/>
      <c r="C48" s="5"/>
      <c r="D48" s="5"/>
      <c r="E48" s="8"/>
      <c r="F48" s="50"/>
      <c r="G48" s="29"/>
    </row>
    <row r="49" spans="1:7" s="20" customFormat="1" ht="25.95" customHeight="1" x14ac:dyDescent="0.3">
      <c r="A49" s="21"/>
      <c r="B49" s="177"/>
      <c r="C49" s="177"/>
      <c r="D49" s="177"/>
      <c r="E49" s="177"/>
      <c r="F49" s="59">
        <f>+SUM(F41:F47)</f>
        <v>0</v>
      </c>
      <c r="G49" s="30" t="e">
        <f>+SUM(G41:G47)</f>
        <v>#DIV/0!</v>
      </c>
    </row>
    <row r="50" spans="1:7" s="45" customFormat="1" ht="26.4" customHeight="1" x14ac:dyDescent="0.3">
      <c r="A50" s="131">
        <v>6</v>
      </c>
      <c r="B50" s="176" t="s">
        <v>24</v>
      </c>
      <c r="C50" s="176"/>
      <c r="D50" s="176"/>
      <c r="E50" s="176"/>
      <c r="F50" s="176"/>
      <c r="G50" s="176"/>
    </row>
    <row r="51" spans="1:7" ht="20.399999999999999" customHeight="1" x14ac:dyDescent="0.3">
      <c r="A51" s="41">
        <v>6.1</v>
      </c>
      <c r="B51" s="40" t="s">
        <v>25</v>
      </c>
      <c r="C51" s="5" t="s">
        <v>2</v>
      </c>
      <c r="D51" s="5">
        <v>146.38</v>
      </c>
      <c r="E51" s="89">
        <v>0</v>
      </c>
      <c r="F51" s="89">
        <f>+D51*E51</f>
        <v>0</v>
      </c>
      <c r="G51" s="29" t="e">
        <f>+F51/$G$236</f>
        <v>#DIV/0!</v>
      </c>
    </row>
    <row r="52" spans="1:7" ht="20.399999999999999" customHeight="1" x14ac:dyDescent="0.3">
      <c r="A52" s="41">
        <v>6.2</v>
      </c>
      <c r="B52" s="40" t="s">
        <v>26</v>
      </c>
      <c r="C52" s="5" t="s">
        <v>23</v>
      </c>
      <c r="D52" s="5">
        <v>29.65</v>
      </c>
      <c r="E52" s="89">
        <v>0</v>
      </c>
      <c r="F52" s="89">
        <f t="shared" ref="F52:F55" si="8">+D52*E52</f>
        <v>0</v>
      </c>
      <c r="G52" s="29" t="e">
        <f t="shared" ref="G52:G55" si="9">+F52/$G$236</f>
        <v>#DIV/0!</v>
      </c>
    </row>
    <row r="53" spans="1:7" ht="20.399999999999999" customHeight="1" x14ac:dyDescent="0.3">
      <c r="A53" s="41">
        <v>6.3</v>
      </c>
      <c r="B53" s="40" t="s">
        <v>226</v>
      </c>
      <c r="C53" s="5" t="s">
        <v>2</v>
      </c>
      <c r="D53" s="5">
        <v>25.71</v>
      </c>
      <c r="E53" s="89">
        <v>0</v>
      </c>
      <c r="F53" s="89">
        <f t="shared" si="8"/>
        <v>0</v>
      </c>
      <c r="G53" s="29" t="e">
        <f t="shared" si="9"/>
        <v>#DIV/0!</v>
      </c>
    </row>
    <row r="54" spans="1:7" ht="20.399999999999999" customHeight="1" x14ac:dyDescent="0.3">
      <c r="A54" s="41">
        <v>6.7</v>
      </c>
      <c r="B54" s="40" t="s">
        <v>558</v>
      </c>
      <c r="C54" s="5" t="s">
        <v>23</v>
      </c>
      <c r="D54" s="5">
        <v>24.31</v>
      </c>
      <c r="E54" s="89">
        <v>0</v>
      </c>
      <c r="F54" s="89">
        <f t="shared" si="8"/>
        <v>0</v>
      </c>
      <c r="G54" s="29" t="e">
        <f t="shared" si="9"/>
        <v>#DIV/0!</v>
      </c>
    </row>
    <row r="55" spans="1:7" ht="20.399999999999999" customHeight="1" x14ac:dyDescent="0.3">
      <c r="A55" s="41">
        <v>6.9</v>
      </c>
      <c r="B55" s="40" t="s">
        <v>27</v>
      </c>
      <c r="C55" s="5" t="s">
        <v>28</v>
      </c>
      <c r="D55" s="5">
        <v>56</v>
      </c>
      <c r="E55" s="89">
        <v>0</v>
      </c>
      <c r="F55" s="89">
        <f t="shared" si="8"/>
        <v>0</v>
      </c>
      <c r="G55" s="29" t="e">
        <f t="shared" si="9"/>
        <v>#DIV/0!</v>
      </c>
    </row>
    <row r="56" spans="1:7" s="20" customFormat="1" ht="12.15" customHeight="1" x14ac:dyDescent="0.3">
      <c r="A56" s="5"/>
      <c r="B56" s="6"/>
      <c r="C56" s="5"/>
      <c r="D56" s="5"/>
      <c r="E56" s="8"/>
      <c r="F56" s="50"/>
      <c r="G56" s="29"/>
    </row>
    <row r="57" spans="1:7" s="20" customFormat="1" ht="25.95" customHeight="1" x14ac:dyDescent="0.3">
      <c r="A57" s="21"/>
      <c r="B57" s="177"/>
      <c r="C57" s="177"/>
      <c r="D57" s="177"/>
      <c r="E57" s="177"/>
      <c r="F57" s="59">
        <f>+SUM(F51:F55)</f>
        <v>0</v>
      </c>
      <c r="G57" s="30" t="e">
        <f>+SUM(G51:G55)</f>
        <v>#DIV/0!</v>
      </c>
    </row>
    <row r="58" spans="1:7" s="45" customFormat="1" ht="26.4" customHeight="1" x14ac:dyDescent="0.3">
      <c r="A58" s="131">
        <v>7</v>
      </c>
      <c r="B58" s="176" t="s">
        <v>29</v>
      </c>
      <c r="C58" s="176"/>
      <c r="D58" s="176"/>
      <c r="E58" s="176"/>
      <c r="F58" s="176"/>
      <c r="G58" s="176"/>
    </row>
    <row r="59" spans="1:7" ht="19.2" customHeight="1" x14ac:dyDescent="0.3">
      <c r="A59" s="41"/>
      <c r="B59" s="43" t="s">
        <v>30</v>
      </c>
      <c r="C59" s="5"/>
      <c r="D59" s="5"/>
      <c r="E59" s="89"/>
      <c r="F59" s="89"/>
      <c r="G59" s="29"/>
    </row>
    <row r="60" spans="1:7" ht="60" customHeight="1" x14ac:dyDescent="0.3">
      <c r="A60" s="72" t="s">
        <v>143</v>
      </c>
      <c r="B60" s="44" t="s">
        <v>144</v>
      </c>
      <c r="C60" s="10" t="s">
        <v>2</v>
      </c>
      <c r="D60" s="10">
        <v>241.65</v>
      </c>
      <c r="E60" s="90">
        <v>0</v>
      </c>
      <c r="F60" s="89">
        <f>+D60*E60</f>
        <v>0</v>
      </c>
      <c r="G60" s="31" t="e">
        <f>+F60/$G$236</f>
        <v>#DIV/0!</v>
      </c>
    </row>
    <row r="61" spans="1:7" ht="16.95" customHeight="1" x14ac:dyDescent="0.3">
      <c r="A61" s="41">
        <v>7.2</v>
      </c>
      <c r="B61" s="40" t="s">
        <v>31</v>
      </c>
      <c r="C61" s="5" t="s">
        <v>13</v>
      </c>
      <c r="D61" s="5">
        <v>5911.83</v>
      </c>
      <c r="E61" s="89">
        <v>0</v>
      </c>
      <c r="F61" s="89">
        <f t="shared" ref="F61:F65" si="10">+D61*E61</f>
        <v>0</v>
      </c>
      <c r="G61" s="31" t="e">
        <f t="shared" ref="G61:G65" si="11">+F61/$G$236</f>
        <v>#DIV/0!</v>
      </c>
    </row>
    <row r="62" spans="1:7" x14ac:dyDescent="0.3">
      <c r="A62" s="41">
        <v>7.5</v>
      </c>
      <c r="B62" s="40" t="s">
        <v>21</v>
      </c>
      <c r="C62" s="5" t="s">
        <v>2</v>
      </c>
      <c r="D62" s="5">
        <v>18.73</v>
      </c>
      <c r="E62" s="89">
        <v>0</v>
      </c>
      <c r="F62" s="89">
        <f t="shared" si="10"/>
        <v>0</v>
      </c>
      <c r="G62" s="31" t="e">
        <f t="shared" si="11"/>
        <v>#DIV/0!</v>
      </c>
    </row>
    <row r="63" spans="1:7" x14ac:dyDescent="0.3">
      <c r="A63" s="41">
        <v>7.6</v>
      </c>
      <c r="B63" s="40" t="s">
        <v>228</v>
      </c>
      <c r="C63" s="5" t="s">
        <v>2</v>
      </c>
      <c r="D63" s="5">
        <v>15.89</v>
      </c>
      <c r="E63" s="89">
        <v>0</v>
      </c>
      <c r="F63" s="89">
        <f t="shared" si="10"/>
        <v>0</v>
      </c>
      <c r="G63" s="31" t="e">
        <f t="shared" si="11"/>
        <v>#DIV/0!</v>
      </c>
    </row>
    <row r="64" spans="1:7" ht="19.95" customHeight="1" x14ac:dyDescent="0.3">
      <c r="A64" s="41"/>
      <c r="B64" s="43" t="s">
        <v>229</v>
      </c>
      <c r="C64" s="5"/>
      <c r="D64" s="5"/>
      <c r="E64" s="89">
        <v>0</v>
      </c>
      <c r="F64" s="89">
        <f t="shared" si="10"/>
        <v>0</v>
      </c>
      <c r="G64" s="31" t="e">
        <f t="shared" si="11"/>
        <v>#DIV/0!</v>
      </c>
    </row>
    <row r="65" spans="1:12" ht="27.6" x14ac:dyDescent="0.3">
      <c r="A65" s="41">
        <v>7.8</v>
      </c>
      <c r="B65" s="44" t="s">
        <v>231</v>
      </c>
      <c r="C65" s="5" t="s">
        <v>2</v>
      </c>
      <c r="D65" s="5">
        <v>30.65</v>
      </c>
      <c r="E65" s="89">
        <v>0</v>
      </c>
      <c r="F65" s="89">
        <f t="shared" si="10"/>
        <v>0</v>
      </c>
      <c r="G65" s="31" t="e">
        <f t="shared" si="11"/>
        <v>#DIV/0!</v>
      </c>
    </row>
    <row r="66" spans="1:12" s="20" customFormat="1" ht="12.15" customHeight="1" x14ac:dyDescent="0.3">
      <c r="A66" s="5"/>
      <c r="B66" s="6"/>
      <c r="C66" s="5"/>
      <c r="D66" s="5"/>
      <c r="E66" s="8"/>
      <c r="F66" s="50"/>
      <c r="G66" s="29"/>
    </row>
    <row r="67" spans="1:12" s="20" customFormat="1" ht="25.95" customHeight="1" x14ac:dyDescent="0.3">
      <c r="A67" s="21"/>
      <c r="B67" s="177"/>
      <c r="C67" s="177"/>
      <c r="D67" s="177"/>
      <c r="E67" s="177"/>
      <c r="F67" s="59">
        <f>+SUM(F60:F65)</f>
        <v>0</v>
      </c>
      <c r="G67" s="30" t="e">
        <f>+SUM(G60:G65)</f>
        <v>#DIV/0!</v>
      </c>
    </row>
    <row r="68" spans="1:12" s="45" customFormat="1" ht="26.4" customHeight="1" x14ac:dyDescent="0.3">
      <c r="A68" s="131">
        <v>8</v>
      </c>
      <c r="B68" s="176" t="s">
        <v>34</v>
      </c>
      <c r="C68" s="176"/>
      <c r="D68" s="176"/>
      <c r="E68" s="176"/>
      <c r="F68" s="176"/>
      <c r="G68" s="176"/>
    </row>
    <row r="69" spans="1:12" ht="19.2" customHeight="1" x14ac:dyDescent="0.3">
      <c r="A69" s="42">
        <v>8.1</v>
      </c>
      <c r="B69" s="43" t="s">
        <v>0</v>
      </c>
      <c r="C69" s="5"/>
      <c r="D69" s="5"/>
      <c r="E69" s="89"/>
      <c r="F69" s="89"/>
      <c r="G69" s="29"/>
    </row>
    <row r="70" spans="1:12" ht="20.399999999999999" customHeight="1" x14ac:dyDescent="0.3">
      <c r="A70" s="41" t="s">
        <v>233</v>
      </c>
      <c r="B70" s="40" t="s">
        <v>4</v>
      </c>
      <c r="C70" s="5" t="s">
        <v>5</v>
      </c>
      <c r="D70" s="5">
        <v>39</v>
      </c>
      <c r="E70" s="89">
        <v>0</v>
      </c>
      <c r="F70" s="89">
        <f>+D70*E70</f>
        <v>0</v>
      </c>
      <c r="G70" s="29" t="e">
        <f>+F70/$G$236</f>
        <v>#DIV/0!</v>
      </c>
      <c r="K70" t="str">
        <f>+C70</f>
        <v>M3</v>
      </c>
      <c r="L70" t="str">
        <f>+UPPER(K70)</f>
        <v>M3</v>
      </c>
    </row>
    <row r="71" spans="1:12" ht="20.399999999999999" customHeight="1" x14ac:dyDescent="0.3">
      <c r="A71" s="41" t="s">
        <v>235</v>
      </c>
      <c r="B71" s="40" t="s">
        <v>6</v>
      </c>
      <c r="C71" s="5" t="s">
        <v>5</v>
      </c>
      <c r="D71" s="5">
        <v>39</v>
      </c>
      <c r="E71" s="89">
        <v>0</v>
      </c>
      <c r="F71" s="89">
        <f t="shared" ref="F71:F134" si="12">+D71*E71</f>
        <v>0</v>
      </c>
      <c r="G71" s="29" t="e">
        <f>+F71/$G$236</f>
        <v>#DIV/0!</v>
      </c>
      <c r="K71" t="str">
        <f t="shared" ref="K71:K134" si="13">+C71</f>
        <v>M3</v>
      </c>
      <c r="L71" t="str">
        <f t="shared" ref="L71:L134" si="14">+UPPER(K71)</f>
        <v>M3</v>
      </c>
    </row>
    <row r="72" spans="1:12" ht="19.2" customHeight="1" x14ac:dyDescent="0.3">
      <c r="A72" s="42">
        <v>8.1999999999999993</v>
      </c>
      <c r="B72" s="43" t="s">
        <v>237</v>
      </c>
      <c r="C72" s="5" t="s">
        <v>650</v>
      </c>
      <c r="D72" s="5"/>
      <c r="E72" s="89"/>
      <c r="F72" s="89"/>
      <c r="G72" s="29"/>
      <c r="K72" t="str">
        <f t="shared" si="13"/>
        <v/>
      </c>
      <c r="L72" t="str">
        <f t="shared" si="14"/>
        <v/>
      </c>
    </row>
    <row r="73" spans="1:12" ht="19.2" customHeight="1" x14ac:dyDescent="0.3">
      <c r="A73" s="41"/>
      <c r="B73" s="43" t="s">
        <v>238</v>
      </c>
      <c r="C73" s="5" t="s">
        <v>650</v>
      </c>
      <c r="D73" s="5"/>
      <c r="E73" s="89"/>
      <c r="F73" s="89"/>
      <c r="G73" s="29"/>
      <c r="K73" t="str">
        <f t="shared" si="13"/>
        <v/>
      </c>
      <c r="L73" t="str">
        <f t="shared" si="14"/>
        <v/>
      </c>
    </row>
    <row r="74" spans="1:12" ht="33.6" customHeight="1" x14ac:dyDescent="0.3">
      <c r="A74" s="41" t="s">
        <v>239</v>
      </c>
      <c r="B74" s="44" t="s">
        <v>240</v>
      </c>
      <c r="C74" s="5" t="s">
        <v>5</v>
      </c>
      <c r="D74" s="5">
        <v>27</v>
      </c>
      <c r="E74" s="89">
        <v>0</v>
      </c>
      <c r="F74" s="89">
        <f t="shared" si="12"/>
        <v>0</v>
      </c>
      <c r="G74" s="29" t="e">
        <f>+F74/$G$236</f>
        <v>#DIV/0!</v>
      </c>
      <c r="K74" t="str">
        <f t="shared" si="13"/>
        <v>M3</v>
      </c>
      <c r="L74" t="str">
        <f t="shared" si="14"/>
        <v>M3</v>
      </c>
    </row>
    <row r="75" spans="1:12" ht="21.6" customHeight="1" x14ac:dyDescent="0.3">
      <c r="A75" s="41" t="s">
        <v>241</v>
      </c>
      <c r="B75" s="40" t="s">
        <v>242</v>
      </c>
      <c r="C75" s="5" t="s">
        <v>5</v>
      </c>
      <c r="D75" s="5">
        <v>12</v>
      </c>
      <c r="E75" s="89">
        <v>0</v>
      </c>
      <c r="F75" s="89">
        <f t="shared" si="12"/>
        <v>0</v>
      </c>
      <c r="G75" s="29" t="e">
        <f>+F75/$G$236</f>
        <v>#DIV/0!</v>
      </c>
      <c r="K75" t="str">
        <f t="shared" si="13"/>
        <v>M3</v>
      </c>
      <c r="L75" t="str">
        <f t="shared" si="14"/>
        <v>M3</v>
      </c>
    </row>
    <row r="76" spans="1:12" ht="19.2" customHeight="1" x14ac:dyDescent="0.3">
      <c r="A76" s="42">
        <v>8.3000000000000007</v>
      </c>
      <c r="B76" s="43" t="s">
        <v>244</v>
      </c>
      <c r="C76" s="5" t="s">
        <v>650</v>
      </c>
      <c r="D76" s="5"/>
      <c r="E76" s="89"/>
      <c r="F76" s="89"/>
      <c r="G76" s="29"/>
      <c r="K76" t="str">
        <f t="shared" si="13"/>
        <v/>
      </c>
      <c r="L76" t="str">
        <f t="shared" si="14"/>
        <v/>
      </c>
    </row>
    <row r="77" spans="1:12" ht="18.600000000000001" customHeight="1" x14ac:dyDescent="0.3">
      <c r="A77" s="41" t="s">
        <v>245</v>
      </c>
      <c r="B77" s="40" t="s">
        <v>246</v>
      </c>
      <c r="C77" s="5" t="s">
        <v>531</v>
      </c>
      <c r="D77" s="5">
        <v>7</v>
      </c>
      <c r="E77" s="89">
        <v>0</v>
      </c>
      <c r="F77" s="89">
        <f t="shared" si="12"/>
        <v>0</v>
      </c>
      <c r="G77" s="29" t="e">
        <f t="shared" ref="G77:G89" si="15">+F77/$G$236</f>
        <v>#DIV/0!</v>
      </c>
      <c r="K77" t="str">
        <f t="shared" si="13"/>
        <v>M</v>
      </c>
      <c r="L77" t="str">
        <f t="shared" si="14"/>
        <v>M</v>
      </c>
    </row>
    <row r="78" spans="1:12" ht="18.600000000000001" customHeight="1" x14ac:dyDescent="0.3">
      <c r="A78" s="41" t="s">
        <v>247</v>
      </c>
      <c r="B78" s="40" t="s">
        <v>248</v>
      </c>
      <c r="C78" s="5" t="s">
        <v>28</v>
      </c>
      <c r="D78" s="5">
        <v>8</v>
      </c>
      <c r="E78" s="89">
        <v>0</v>
      </c>
      <c r="F78" s="89">
        <f t="shared" si="12"/>
        <v>0</v>
      </c>
      <c r="G78" s="29" t="e">
        <f t="shared" si="15"/>
        <v>#DIV/0!</v>
      </c>
      <c r="K78" t="str">
        <f t="shared" si="13"/>
        <v>UND</v>
      </c>
      <c r="L78" t="str">
        <f t="shared" si="14"/>
        <v>UND</v>
      </c>
    </row>
    <row r="79" spans="1:12" ht="18.600000000000001" customHeight="1" x14ac:dyDescent="0.3">
      <c r="A79" s="41" t="s">
        <v>249</v>
      </c>
      <c r="B79" s="40" t="s">
        <v>250</v>
      </c>
      <c r="C79" s="5" t="s">
        <v>28</v>
      </c>
      <c r="D79" s="5">
        <v>4</v>
      </c>
      <c r="E79" s="89">
        <v>0</v>
      </c>
      <c r="F79" s="89">
        <f t="shared" si="12"/>
        <v>0</v>
      </c>
      <c r="G79" s="29" t="e">
        <f t="shared" si="15"/>
        <v>#DIV/0!</v>
      </c>
      <c r="K79" t="str">
        <f t="shared" si="13"/>
        <v>UND</v>
      </c>
      <c r="L79" t="str">
        <f t="shared" si="14"/>
        <v>UND</v>
      </c>
    </row>
    <row r="80" spans="1:12" ht="18.600000000000001" customHeight="1" x14ac:dyDescent="0.3">
      <c r="A80" s="41" t="s">
        <v>251</v>
      </c>
      <c r="B80" s="40" t="s">
        <v>252</v>
      </c>
      <c r="C80" s="5" t="s">
        <v>28</v>
      </c>
      <c r="D80" s="5">
        <v>2</v>
      </c>
      <c r="E80" s="89">
        <v>0</v>
      </c>
      <c r="F80" s="89">
        <f t="shared" si="12"/>
        <v>0</v>
      </c>
      <c r="G80" s="29" t="e">
        <f t="shared" si="15"/>
        <v>#DIV/0!</v>
      </c>
      <c r="K80" t="str">
        <f t="shared" si="13"/>
        <v>UND</v>
      </c>
      <c r="L80" t="str">
        <f t="shared" si="14"/>
        <v>UND</v>
      </c>
    </row>
    <row r="81" spans="1:12" ht="18.600000000000001" customHeight="1" x14ac:dyDescent="0.3">
      <c r="A81" s="41" t="s">
        <v>253</v>
      </c>
      <c r="B81" s="40" t="s">
        <v>254</v>
      </c>
      <c r="C81" s="5" t="s">
        <v>28</v>
      </c>
      <c r="D81" s="5">
        <v>2</v>
      </c>
      <c r="E81" s="89">
        <v>0</v>
      </c>
      <c r="F81" s="89">
        <f t="shared" si="12"/>
        <v>0</v>
      </c>
      <c r="G81" s="29" t="e">
        <f t="shared" si="15"/>
        <v>#DIV/0!</v>
      </c>
      <c r="K81" t="str">
        <f t="shared" si="13"/>
        <v>UND</v>
      </c>
      <c r="L81" t="str">
        <f t="shared" si="14"/>
        <v>UND</v>
      </c>
    </row>
    <row r="82" spans="1:12" ht="18.600000000000001" customHeight="1" x14ac:dyDescent="0.3">
      <c r="A82" s="41" t="s">
        <v>255</v>
      </c>
      <c r="B82" s="40" t="s">
        <v>256</v>
      </c>
      <c r="C82" s="5" t="s">
        <v>28</v>
      </c>
      <c r="D82" s="5">
        <v>4</v>
      </c>
      <c r="E82" s="89">
        <v>0</v>
      </c>
      <c r="F82" s="89">
        <f t="shared" si="12"/>
        <v>0</v>
      </c>
      <c r="G82" s="29" t="e">
        <f t="shared" si="15"/>
        <v>#DIV/0!</v>
      </c>
      <c r="K82" t="str">
        <f t="shared" si="13"/>
        <v>UND</v>
      </c>
      <c r="L82" t="str">
        <f t="shared" si="14"/>
        <v>UND</v>
      </c>
    </row>
    <row r="83" spans="1:12" ht="18.600000000000001" customHeight="1" x14ac:dyDescent="0.3">
      <c r="A83" s="41" t="s">
        <v>257</v>
      </c>
      <c r="B83" s="40" t="s">
        <v>258</v>
      </c>
      <c r="C83" s="5" t="s">
        <v>28</v>
      </c>
      <c r="D83" s="5">
        <v>2</v>
      </c>
      <c r="E83" s="89">
        <v>0</v>
      </c>
      <c r="F83" s="89">
        <f t="shared" si="12"/>
        <v>0</v>
      </c>
      <c r="G83" s="29" t="e">
        <f t="shared" si="15"/>
        <v>#DIV/0!</v>
      </c>
      <c r="K83" t="str">
        <f t="shared" si="13"/>
        <v>UND</v>
      </c>
      <c r="L83" t="str">
        <f t="shared" si="14"/>
        <v>UND</v>
      </c>
    </row>
    <row r="84" spans="1:12" ht="18.600000000000001" customHeight="1" x14ac:dyDescent="0.3">
      <c r="A84" s="41" t="s">
        <v>259</v>
      </c>
      <c r="B84" s="40" t="s">
        <v>260</v>
      </c>
      <c r="C84" s="5" t="s">
        <v>28</v>
      </c>
      <c r="D84" s="5">
        <v>4</v>
      </c>
      <c r="E84" s="89">
        <v>0</v>
      </c>
      <c r="F84" s="89">
        <f t="shared" si="12"/>
        <v>0</v>
      </c>
      <c r="G84" s="29" t="e">
        <f t="shared" si="15"/>
        <v>#DIV/0!</v>
      </c>
      <c r="K84" t="str">
        <f t="shared" si="13"/>
        <v>UND</v>
      </c>
      <c r="L84" t="str">
        <f t="shared" si="14"/>
        <v>UND</v>
      </c>
    </row>
    <row r="85" spans="1:12" ht="18.600000000000001" customHeight="1" x14ac:dyDescent="0.3">
      <c r="A85" s="41" t="s">
        <v>261</v>
      </c>
      <c r="B85" s="40" t="s">
        <v>262</v>
      </c>
      <c r="C85" s="5" t="s">
        <v>28</v>
      </c>
      <c r="D85" s="5">
        <v>3</v>
      </c>
      <c r="E85" s="89">
        <v>0</v>
      </c>
      <c r="F85" s="89">
        <f t="shared" si="12"/>
        <v>0</v>
      </c>
      <c r="G85" s="29" t="e">
        <f t="shared" si="15"/>
        <v>#DIV/0!</v>
      </c>
      <c r="K85" t="str">
        <f t="shared" si="13"/>
        <v>UND</v>
      </c>
      <c r="L85" t="str">
        <f t="shared" si="14"/>
        <v>UND</v>
      </c>
    </row>
    <row r="86" spans="1:12" ht="18.600000000000001" customHeight="1" x14ac:dyDescent="0.3">
      <c r="A86" s="41" t="s">
        <v>263</v>
      </c>
      <c r="B86" s="40" t="s">
        <v>264</v>
      </c>
      <c r="C86" s="5" t="s">
        <v>28</v>
      </c>
      <c r="D86" s="5">
        <v>1</v>
      </c>
      <c r="E86" s="89">
        <v>0</v>
      </c>
      <c r="F86" s="89">
        <f t="shared" si="12"/>
        <v>0</v>
      </c>
      <c r="G86" s="29" t="e">
        <f t="shared" si="15"/>
        <v>#DIV/0!</v>
      </c>
      <c r="K86" t="str">
        <f t="shared" si="13"/>
        <v>UND</v>
      </c>
      <c r="L86" t="str">
        <f t="shared" si="14"/>
        <v>UND</v>
      </c>
    </row>
    <row r="87" spans="1:12" ht="18.600000000000001" customHeight="1" x14ac:dyDescent="0.3">
      <c r="A87" s="41" t="s">
        <v>265</v>
      </c>
      <c r="B87" s="40" t="s">
        <v>266</v>
      </c>
      <c r="C87" s="5" t="s">
        <v>28</v>
      </c>
      <c r="D87" s="5">
        <v>2</v>
      </c>
      <c r="E87" s="89">
        <v>0</v>
      </c>
      <c r="F87" s="89">
        <f t="shared" si="12"/>
        <v>0</v>
      </c>
      <c r="G87" s="29" t="e">
        <f t="shared" si="15"/>
        <v>#DIV/0!</v>
      </c>
      <c r="K87" t="str">
        <f t="shared" si="13"/>
        <v>UND</v>
      </c>
      <c r="L87" t="str">
        <f t="shared" si="14"/>
        <v>UND</v>
      </c>
    </row>
    <row r="88" spans="1:12" ht="18.600000000000001" customHeight="1" x14ac:dyDescent="0.3">
      <c r="A88" s="41" t="s">
        <v>269</v>
      </c>
      <c r="B88" s="40" t="s">
        <v>270</v>
      </c>
      <c r="C88" s="5" t="s">
        <v>28</v>
      </c>
      <c r="D88" s="5">
        <v>1</v>
      </c>
      <c r="E88" s="89">
        <v>0</v>
      </c>
      <c r="F88" s="89">
        <f t="shared" si="12"/>
        <v>0</v>
      </c>
      <c r="G88" s="29" t="e">
        <f t="shared" si="15"/>
        <v>#DIV/0!</v>
      </c>
      <c r="K88" t="str">
        <f t="shared" si="13"/>
        <v>UND</v>
      </c>
      <c r="L88" t="str">
        <f t="shared" si="14"/>
        <v>UND</v>
      </c>
    </row>
    <row r="89" spans="1:12" ht="29.4" customHeight="1" x14ac:dyDescent="0.3">
      <c r="A89" s="41" t="s">
        <v>267</v>
      </c>
      <c r="B89" s="44" t="s">
        <v>634</v>
      </c>
      <c r="C89" s="5" t="s">
        <v>28</v>
      </c>
      <c r="D89" s="5">
        <v>1</v>
      </c>
      <c r="E89" s="89">
        <v>0</v>
      </c>
      <c r="F89" s="89">
        <f t="shared" si="12"/>
        <v>0</v>
      </c>
      <c r="G89" s="29" t="e">
        <f t="shared" si="15"/>
        <v>#DIV/0!</v>
      </c>
      <c r="K89" t="str">
        <f t="shared" si="13"/>
        <v>UND</v>
      </c>
      <c r="L89" t="str">
        <f t="shared" si="14"/>
        <v>UND</v>
      </c>
    </row>
    <row r="90" spans="1:12" ht="19.2" customHeight="1" x14ac:dyDescent="0.3">
      <c r="A90" s="42">
        <v>8.4</v>
      </c>
      <c r="B90" s="43" t="s">
        <v>35</v>
      </c>
      <c r="C90" s="5"/>
      <c r="D90" s="5"/>
      <c r="E90" s="89"/>
      <c r="F90" s="89"/>
      <c r="G90" s="29"/>
      <c r="K90">
        <f t="shared" si="13"/>
        <v>0</v>
      </c>
      <c r="L90" t="str">
        <f t="shared" si="14"/>
        <v>0</v>
      </c>
    </row>
    <row r="91" spans="1:12" ht="22.2" customHeight="1" x14ac:dyDescent="0.3">
      <c r="A91" s="41" t="s">
        <v>36</v>
      </c>
      <c r="B91" s="40" t="s">
        <v>37</v>
      </c>
      <c r="C91" s="5" t="s">
        <v>28</v>
      </c>
      <c r="D91" s="5">
        <v>22</v>
      </c>
      <c r="E91" s="89">
        <v>0</v>
      </c>
      <c r="F91" s="89">
        <f t="shared" si="12"/>
        <v>0</v>
      </c>
      <c r="G91" s="29" t="e">
        <f t="shared" ref="G91:G106" si="16">+F91/$G$236</f>
        <v>#DIV/0!</v>
      </c>
      <c r="K91" t="str">
        <f t="shared" si="13"/>
        <v>UND</v>
      </c>
      <c r="L91" t="str">
        <f t="shared" si="14"/>
        <v>UND</v>
      </c>
    </row>
    <row r="92" spans="1:12" ht="22.2" customHeight="1" x14ac:dyDescent="0.3">
      <c r="A92" s="41" t="s">
        <v>39</v>
      </c>
      <c r="B92" s="40" t="s">
        <v>40</v>
      </c>
      <c r="C92" s="5" t="s">
        <v>28</v>
      </c>
      <c r="D92" s="5">
        <v>5</v>
      </c>
      <c r="E92" s="89">
        <v>0</v>
      </c>
      <c r="F92" s="89">
        <f t="shared" si="12"/>
        <v>0</v>
      </c>
      <c r="G92" s="29" t="e">
        <f t="shared" si="16"/>
        <v>#DIV/0!</v>
      </c>
      <c r="K92" t="str">
        <f t="shared" si="13"/>
        <v>UND</v>
      </c>
      <c r="L92" t="str">
        <f t="shared" si="14"/>
        <v>UND</v>
      </c>
    </row>
    <row r="93" spans="1:12" ht="22.2" customHeight="1" x14ac:dyDescent="0.3">
      <c r="A93" s="41" t="s">
        <v>271</v>
      </c>
      <c r="B93" s="40" t="s">
        <v>272</v>
      </c>
      <c r="C93" s="5" t="s">
        <v>28</v>
      </c>
      <c r="D93" s="5">
        <v>8</v>
      </c>
      <c r="E93" s="89">
        <v>0</v>
      </c>
      <c r="F93" s="89">
        <f t="shared" si="12"/>
        <v>0</v>
      </c>
      <c r="G93" s="29" t="e">
        <f t="shared" si="16"/>
        <v>#DIV/0!</v>
      </c>
      <c r="K93" t="str">
        <f t="shared" si="13"/>
        <v>UND</v>
      </c>
      <c r="L93" t="str">
        <f t="shared" si="14"/>
        <v>UND</v>
      </c>
    </row>
    <row r="94" spans="1:12" ht="22.2" customHeight="1" x14ac:dyDescent="0.3">
      <c r="A94" s="41" t="s">
        <v>41</v>
      </c>
      <c r="B94" s="40" t="s">
        <v>42</v>
      </c>
      <c r="C94" s="5" t="s">
        <v>28</v>
      </c>
      <c r="D94" s="5">
        <v>1</v>
      </c>
      <c r="E94" s="89">
        <v>0</v>
      </c>
      <c r="F94" s="89">
        <f t="shared" si="12"/>
        <v>0</v>
      </c>
      <c r="G94" s="29" t="e">
        <f t="shared" si="16"/>
        <v>#DIV/0!</v>
      </c>
      <c r="K94" t="str">
        <f t="shared" si="13"/>
        <v>UND</v>
      </c>
      <c r="L94" t="str">
        <f t="shared" si="14"/>
        <v>UND</v>
      </c>
    </row>
    <row r="95" spans="1:12" ht="22.2" customHeight="1" x14ac:dyDescent="0.3">
      <c r="A95" s="41" t="s">
        <v>493</v>
      </c>
      <c r="B95" s="40" t="s">
        <v>620</v>
      </c>
      <c r="C95" s="5" t="s">
        <v>28</v>
      </c>
      <c r="D95" s="5">
        <v>3</v>
      </c>
      <c r="E95" s="89">
        <v>0</v>
      </c>
      <c r="F95" s="89">
        <f t="shared" si="12"/>
        <v>0</v>
      </c>
      <c r="G95" s="29" t="e">
        <f t="shared" si="16"/>
        <v>#DIV/0!</v>
      </c>
      <c r="K95" t="str">
        <f t="shared" si="13"/>
        <v>UND</v>
      </c>
      <c r="L95" t="str">
        <f t="shared" si="14"/>
        <v>UND</v>
      </c>
    </row>
    <row r="96" spans="1:12" ht="22.2" customHeight="1" x14ac:dyDescent="0.3">
      <c r="A96" s="41" t="s">
        <v>273</v>
      </c>
      <c r="B96" s="40" t="s">
        <v>274</v>
      </c>
      <c r="C96" s="5" t="s">
        <v>28</v>
      </c>
      <c r="D96" s="5">
        <v>1</v>
      </c>
      <c r="E96" s="89">
        <v>0</v>
      </c>
      <c r="F96" s="89">
        <f t="shared" si="12"/>
        <v>0</v>
      </c>
      <c r="G96" s="29" t="e">
        <f t="shared" si="16"/>
        <v>#DIV/0!</v>
      </c>
      <c r="K96" t="str">
        <f t="shared" si="13"/>
        <v>UND</v>
      </c>
      <c r="L96" t="str">
        <f t="shared" si="14"/>
        <v>UND</v>
      </c>
    </row>
    <row r="97" spans="1:12" ht="28.95" customHeight="1" x14ac:dyDescent="0.3">
      <c r="A97" s="41" t="s">
        <v>145</v>
      </c>
      <c r="B97" s="44" t="s">
        <v>146</v>
      </c>
      <c r="C97" s="5" t="s">
        <v>531</v>
      </c>
      <c r="D97" s="5">
        <v>28</v>
      </c>
      <c r="E97" s="89">
        <v>0</v>
      </c>
      <c r="F97" s="89">
        <f t="shared" si="12"/>
        <v>0</v>
      </c>
      <c r="G97" s="29" t="e">
        <f t="shared" si="16"/>
        <v>#DIV/0!</v>
      </c>
      <c r="K97" t="str">
        <f t="shared" si="13"/>
        <v>M</v>
      </c>
      <c r="L97" t="str">
        <f t="shared" si="14"/>
        <v>M</v>
      </c>
    </row>
    <row r="98" spans="1:12" ht="28.95" customHeight="1" x14ac:dyDescent="0.3">
      <c r="A98" s="41" t="s">
        <v>148</v>
      </c>
      <c r="B98" s="44" t="s">
        <v>149</v>
      </c>
      <c r="C98" s="5" t="s">
        <v>531</v>
      </c>
      <c r="D98" s="5">
        <v>25</v>
      </c>
      <c r="E98" s="89">
        <v>0</v>
      </c>
      <c r="F98" s="89">
        <f t="shared" si="12"/>
        <v>0</v>
      </c>
      <c r="G98" s="29" t="e">
        <f t="shared" si="16"/>
        <v>#DIV/0!</v>
      </c>
      <c r="K98" t="str">
        <f t="shared" si="13"/>
        <v>M</v>
      </c>
      <c r="L98" t="str">
        <f t="shared" si="14"/>
        <v>M</v>
      </c>
    </row>
    <row r="99" spans="1:12" ht="28.95" customHeight="1" x14ac:dyDescent="0.3">
      <c r="A99" s="41" t="s">
        <v>150</v>
      </c>
      <c r="B99" s="44" t="s">
        <v>151</v>
      </c>
      <c r="C99" s="5" t="s">
        <v>531</v>
      </c>
      <c r="D99" s="5">
        <v>27</v>
      </c>
      <c r="E99" s="89">
        <v>0</v>
      </c>
      <c r="F99" s="89">
        <f t="shared" si="12"/>
        <v>0</v>
      </c>
      <c r="G99" s="29" t="e">
        <f t="shared" si="16"/>
        <v>#DIV/0!</v>
      </c>
      <c r="K99" t="str">
        <f t="shared" si="13"/>
        <v>M</v>
      </c>
      <c r="L99" t="str">
        <f t="shared" si="14"/>
        <v>M</v>
      </c>
    </row>
    <row r="100" spans="1:12" ht="28.95" customHeight="1" x14ac:dyDescent="0.3">
      <c r="A100" s="41" t="s">
        <v>452</v>
      </c>
      <c r="B100" s="44" t="s">
        <v>635</v>
      </c>
      <c r="C100" s="5" t="s">
        <v>531</v>
      </c>
      <c r="D100" s="5">
        <v>45</v>
      </c>
      <c r="E100" s="89">
        <v>0</v>
      </c>
      <c r="F100" s="89">
        <f t="shared" si="12"/>
        <v>0</v>
      </c>
      <c r="G100" s="29" t="e">
        <f t="shared" si="16"/>
        <v>#DIV/0!</v>
      </c>
      <c r="K100" t="str">
        <f t="shared" si="13"/>
        <v>M</v>
      </c>
      <c r="L100" t="str">
        <f t="shared" si="14"/>
        <v>M</v>
      </c>
    </row>
    <row r="101" spans="1:12" ht="28.95" customHeight="1" x14ac:dyDescent="0.3">
      <c r="A101" s="41" t="s">
        <v>152</v>
      </c>
      <c r="B101" s="44" t="s">
        <v>636</v>
      </c>
      <c r="C101" s="5" t="s">
        <v>531</v>
      </c>
      <c r="D101" s="5">
        <v>7.5</v>
      </c>
      <c r="E101" s="89">
        <v>0</v>
      </c>
      <c r="F101" s="89">
        <f t="shared" si="12"/>
        <v>0</v>
      </c>
      <c r="G101" s="29" t="e">
        <f t="shared" si="16"/>
        <v>#DIV/0!</v>
      </c>
      <c r="K101" t="str">
        <f t="shared" si="13"/>
        <v>M</v>
      </c>
      <c r="L101" t="str">
        <f t="shared" si="14"/>
        <v>M</v>
      </c>
    </row>
    <row r="102" spans="1:12" ht="22.2" customHeight="1" x14ac:dyDescent="0.3">
      <c r="A102" s="41" t="s">
        <v>275</v>
      </c>
      <c r="B102" s="40" t="s">
        <v>276</v>
      </c>
      <c r="C102" s="5" t="s">
        <v>28</v>
      </c>
      <c r="D102" s="5">
        <v>2</v>
      </c>
      <c r="E102" s="89">
        <v>0</v>
      </c>
      <c r="F102" s="89">
        <f t="shared" si="12"/>
        <v>0</v>
      </c>
      <c r="G102" s="29" t="e">
        <f t="shared" si="16"/>
        <v>#DIV/0!</v>
      </c>
      <c r="K102" t="str">
        <f t="shared" si="13"/>
        <v>UND</v>
      </c>
      <c r="L102" t="str">
        <f t="shared" si="14"/>
        <v>UND</v>
      </c>
    </row>
    <row r="103" spans="1:12" ht="22.2" customHeight="1" x14ac:dyDescent="0.3">
      <c r="A103" s="72" t="s">
        <v>158</v>
      </c>
      <c r="B103" s="44" t="s">
        <v>159</v>
      </c>
      <c r="C103" s="10" t="s">
        <v>28</v>
      </c>
      <c r="D103" s="10">
        <v>10</v>
      </c>
      <c r="E103" s="90">
        <v>0</v>
      </c>
      <c r="F103" s="89">
        <f t="shared" si="12"/>
        <v>0</v>
      </c>
      <c r="G103" s="29" t="e">
        <f t="shared" si="16"/>
        <v>#DIV/0!</v>
      </c>
      <c r="K103" t="str">
        <f t="shared" si="13"/>
        <v>UND</v>
      </c>
      <c r="L103" t="str">
        <f t="shared" si="14"/>
        <v>UND</v>
      </c>
    </row>
    <row r="104" spans="1:12" ht="22.2" customHeight="1" x14ac:dyDescent="0.3">
      <c r="A104" s="72" t="s">
        <v>160</v>
      </c>
      <c r="B104" s="44" t="s">
        <v>161</v>
      </c>
      <c r="C104" s="10" t="s">
        <v>28</v>
      </c>
      <c r="D104" s="10">
        <v>2</v>
      </c>
      <c r="E104" s="90">
        <v>0</v>
      </c>
      <c r="F104" s="89">
        <f t="shared" si="12"/>
        <v>0</v>
      </c>
      <c r="G104" s="29" t="e">
        <f t="shared" si="16"/>
        <v>#DIV/0!</v>
      </c>
      <c r="K104" t="str">
        <f t="shared" si="13"/>
        <v>UND</v>
      </c>
      <c r="L104" t="str">
        <f t="shared" si="14"/>
        <v>UND</v>
      </c>
    </row>
    <row r="105" spans="1:12" ht="46.2" customHeight="1" x14ac:dyDescent="0.3">
      <c r="A105" s="72" t="s">
        <v>277</v>
      </c>
      <c r="B105" s="44" t="s">
        <v>278</v>
      </c>
      <c r="C105" s="10" t="s">
        <v>28</v>
      </c>
      <c r="D105" s="10">
        <v>1</v>
      </c>
      <c r="E105" s="90">
        <v>0</v>
      </c>
      <c r="F105" s="89">
        <f t="shared" si="12"/>
        <v>0</v>
      </c>
      <c r="G105" s="29" t="e">
        <f t="shared" si="16"/>
        <v>#DIV/0!</v>
      </c>
      <c r="K105" t="str">
        <f t="shared" si="13"/>
        <v>UND</v>
      </c>
      <c r="L105" t="str">
        <f t="shared" si="14"/>
        <v>UND</v>
      </c>
    </row>
    <row r="106" spans="1:12" ht="45.6" customHeight="1" x14ac:dyDescent="0.3">
      <c r="A106" s="72" t="s">
        <v>453</v>
      </c>
      <c r="B106" s="44" t="s">
        <v>454</v>
      </c>
      <c r="C106" s="10" t="s">
        <v>28</v>
      </c>
      <c r="D106" s="10">
        <v>7</v>
      </c>
      <c r="E106" s="90">
        <v>0</v>
      </c>
      <c r="F106" s="89">
        <f t="shared" si="12"/>
        <v>0</v>
      </c>
      <c r="G106" s="29" t="e">
        <f t="shared" si="16"/>
        <v>#DIV/0!</v>
      </c>
      <c r="K106" t="str">
        <f t="shared" si="13"/>
        <v>UND</v>
      </c>
      <c r="L106" t="str">
        <f t="shared" si="14"/>
        <v>UND</v>
      </c>
    </row>
    <row r="107" spans="1:12" ht="19.2" customHeight="1" x14ac:dyDescent="0.3">
      <c r="A107" s="42">
        <v>8.6</v>
      </c>
      <c r="B107" s="43" t="s">
        <v>43</v>
      </c>
      <c r="C107" s="5"/>
      <c r="D107" s="5"/>
      <c r="E107" s="89"/>
      <c r="F107" s="89"/>
      <c r="G107" s="29"/>
      <c r="K107">
        <f t="shared" si="13"/>
        <v>0</v>
      </c>
      <c r="L107" t="str">
        <f t="shared" si="14"/>
        <v>0</v>
      </c>
    </row>
    <row r="108" spans="1:12" ht="19.2" customHeight="1" x14ac:dyDescent="0.3">
      <c r="A108" s="41" t="s">
        <v>44</v>
      </c>
      <c r="B108" s="40" t="s">
        <v>45</v>
      </c>
      <c r="C108" s="5" t="s">
        <v>23</v>
      </c>
      <c r="D108" s="5">
        <v>35</v>
      </c>
      <c r="E108" s="89">
        <v>0</v>
      </c>
      <c r="F108" s="89">
        <f t="shared" si="12"/>
        <v>0</v>
      </c>
      <c r="G108" s="29" t="e">
        <f t="shared" ref="G108:G118" si="17">+F108/$G$236</f>
        <v>#DIV/0!</v>
      </c>
      <c r="K108" t="str">
        <f t="shared" si="13"/>
        <v>ML</v>
      </c>
      <c r="L108" t="str">
        <f t="shared" si="14"/>
        <v>ML</v>
      </c>
    </row>
    <row r="109" spans="1:12" ht="19.2" customHeight="1" x14ac:dyDescent="0.3">
      <c r="A109" s="41" t="s">
        <v>281</v>
      </c>
      <c r="B109" s="40" t="s">
        <v>282</v>
      </c>
      <c r="C109" s="5" t="s">
        <v>23</v>
      </c>
      <c r="D109" s="5">
        <v>35</v>
      </c>
      <c r="E109" s="89">
        <v>0</v>
      </c>
      <c r="F109" s="89">
        <f t="shared" si="12"/>
        <v>0</v>
      </c>
      <c r="G109" s="29" t="e">
        <f t="shared" si="17"/>
        <v>#DIV/0!</v>
      </c>
      <c r="K109" t="str">
        <f t="shared" si="13"/>
        <v>ML</v>
      </c>
      <c r="L109" t="str">
        <f t="shared" si="14"/>
        <v>ML</v>
      </c>
    </row>
    <row r="110" spans="1:12" ht="19.2" customHeight="1" x14ac:dyDescent="0.3">
      <c r="A110" s="41" t="s">
        <v>47</v>
      </c>
      <c r="B110" s="40" t="s">
        <v>48</v>
      </c>
      <c r="C110" s="5" t="s">
        <v>23</v>
      </c>
      <c r="D110" s="5">
        <v>35</v>
      </c>
      <c r="E110" s="89">
        <v>0</v>
      </c>
      <c r="F110" s="89">
        <f t="shared" si="12"/>
        <v>0</v>
      </c>
      <c r="G110" s="29" t="e">
        <f t="shared" si="17"/>
        <v>#DIV/0!</v>
      </c>
      <c r="K110" t="str">
        <f t="shared" si="13"/>
        <v>ML</v>
      </c>
      <c r="L110" t="str">
        <f t="shared" si="14"/>
        <v>ML</v>
      </c>
    </row>
    <row r="111" spans="1:12" ht="19.2" customHeight="1" x14ac:dyDescent="0.3">
      <c r="A111" s="41" t="s">
        <v>49</v>
      </c>
      <c r="B111" s="40" t="s">
        <v>50</v>
      </c>
      <c r="C111" s="5" t="s">
        <v>23</v>
      </c>
      <c r="D111" s="5">
        <v>35</v>
      </c>
      <c r="E111" s="89">
        <v>0</v>
      </c>
      <c r="F111" s="89">
        <f t="shared" si="12"/>
        <v>0</v>
      </c>
      <c r="G111" s="29" t="e">
        <f t="shared" si="17"/>
        <v>#DIV/0!</v>
      </c>
      <c r="K111" t="str">
        <f t="shared" si="13"/>
        <v>ML</v>
      </c>
      <c r="L111" t="str">
        <f t="shared" si="14"/>
        <v>ML</v>
      </c>
    </row>
    <row r="112" spans="1:12" ht="19.2" customHeight="1" x14ac:dyDescent="0.3">
      <c r="A112" s="41" t="s">
        <v>51</v>
      </c>
      <c r="B112" s="40" t="s">
        <v>52</v>
      </c>
      <c r="C112" s="5" t="s">
        <v>28</v>
      </c>
      <c r="D112" s="5">
        <v>35</v>
      </c>
      <c r="E112" s="89">
        <v>0</v>
      </c>
      <c r="F112" s="89">
        <f t="shared" si="12"/>
        <v>0</v>
      </c>
      <c r="G112" s="29" t="e">
        <f t="shared" si="17"/>
        <v>#DIV/0!</v>
      </c>
      <c r="K112" t="str">
        <f t="shared" si="13"/>
        <v>UND</v>
      </c>
      <c r="L112" t="str">
        <f t="shared" si="14"/>
        <v>UND</v>
      </c>
    </row>
    <row r="113" spans="1:12" ht="19.2" customHeight="1" x14ac:dyDescent="0.3">
      <c r="A113" s="41" t="s">
        <v>53</v>
      </c>
      <c r="B113" s="40" t="s">
        <v>54</v>
      </c>
      <c r="C113" s="5" t="s">
        <v>28</v>
      </c>
      <c r="D113" s="5">
        <v>35</v>
      </c>
      <c r="E113" s="89">
        <v>0</v>
      </c>
      <c r="F113" s="89">
        <f t="shared" si="12"/>
        <v>0</v>
      </c>
      <c r="G113" s="29" t="e">
        <f t="shared" si="17"/>
        <v>#DIV/0!</v>
      </c>
      <c r="K113" t="str">
        <f t="shared" si="13"/>
        <v>UND</v>
      </c>
      <c r="L113" t="str">
        <f t="shared" si="14"/>
        <v>UND</v>
      </c>
    </row>
    <row r="114" spans="1:12" ht="19.2" customHeight="1" x14ac:dyDescent="0.3">
      <c r="A114" s="41" t="s">
        <v>55</v>
      </c>
      <c r="B114" s="40" t="s">
        <v>56</v>
      </c>
      <c r="C114" s="5" t="s">
        <v>28</v>
      </c>
      <c r="D114" s="5">
        <v>35</v>
      </c>
      <c r="E114" s="89">
        <v>0</v>
      </c>
      <c r="F114" s="89">
        <f t="shared" si="12"/>
        <v>0</v>
      </c>
      <c r="G114" s="29" t="e">
        <f t="shared" si="17"/>
        <v>#DIV/0!</v>
      </c>
      <c r="K114" t="str">
        <f t="shared" si="13"/>
        <v>UND</v>
      </c>
      <c r="L114" t="str">
        <f t="shared" si="14"/>
        <v>UND</v>
      </c>
    </row>
    <row r="115" spans="1:12" ht="28.95" customHeight="1" x14ac:dyDescent="0.3">
      <c r="A115" s="41" t="s">
        <v>166</v>
      </c>
      <c r="B115" s="44" t="s">
        <v>637</v>
      </c>
      <c r="C115" s="5" t="s">
        <v>28</v>
      </c>
      <c r="D115" s="5">
        <v>1</v>
      </c>
      <c r="E115" s="89">
        <v>0</v>
      </c>
      <c r="F115" s="89">
        <f t="shared" si="12"/>
        <v>0</v>
      </c>
      <c r="G115" s="29" t="e">
        <f t="shared" si="17"/>
        <v>#DIV/0!</v>
      </c>
      <c r="K115" t="str">
        <f t="shared" si="13"/>
        <v>UND</v>
      </c>
      <c r="L115" t="str">
        <f t="shared" si="14"/>
        <v>UND</v>
      </c>
    </row>
    <row r="116" spans="1:12" ht="28.95" customHeight="1" x14ac:dyDescent="0.3">
      <c r="A116" s="41" t="s">
        <v>285</v>
      </c>
      <c r="B116" s="44" t="s">
        <v>457</v>
      </c>
      <c r="C116" s="5" t="s">
        <v>28</v>
      </c>
      <c r="D116" s="5">
        <v>1</v>
      </c>
      <c r="E116" s="89">
        <v>0</v>
      </c>
      <c r="F116" s="89">
        <f t="shared" si="12"/>
        <v>0</v>
      </c>
      <c r="G116" s="29" t="e">
        <f t="shared" si="17"/>
        <v>#DIV/0!</v>
      </c>
      <c r="K116" t="str">
        <f t="shared" si="13"/>
        <v>UND</v>
      </c>
      <c r="L116" t="str">
        <f t="shared" si="14"/>
        <v>UND</v>
      </c>
    </row>
    <row r="117" spans="1:12" ht="28.95" customHeight="1" x14ac:dyDescent="0.3">
      <c r="A117" s="41" t="s">
        <v>287</v>
      </c>
      <c r="B117" s="44" t="s">
        <v>589</v>
      </c>
      <c r="C117" s="5" t="s">
        <v>23</v>
      </c>
      <c r="D117" s="5">
        <v>6.83</v>
      </c>
      <c r="E117" s="89">
        <v>0</v>
      </c>
      <c r="F117" s="89">
        <f t="shared" si="12"/>
        <v>0</v>
      </c>
      <c r="G117" s="29" t="e">
        <f t="shared" si="17"/>
        <v>#DIV/0!</v>
      </c>
      <c r="K117" t="str">
        <f t="shared" si="13"/>
        <v>ML</v>
      </c>
      <c r="L117" t="str">
        <f t="shared" si="14"/>
        <v>ML</v>
      </c>
    </row>
    <row r="118" spans="1:12" ht="28.95" customHeight="1" x14ac:dyDescent="0.3">
      <c r="A118" s="41" t="s">
        <v>289</v>
      </c>
      <c r="B118" s="44" t="s">
        <v>638</v>
      </c>
      <c r="C118" s="5" t="s">
        <v>23</v>
      </c>
      <c r="D118" s="5">
        <v>42</v>
      </c>
      <c r="E118" s="89">
        <v>0</v>
      </c>
      <c r="F118" s="89">
        <f t="shared" si="12"/>
        <v>0</v>
      </c>
      <c r="G118" s="29" t="e">
        <f t="shared" si="17"/>
        <v>#DIV/0!</v>
      </c>
      <c r="K118" t="str">
        <f t="shared" si="13"/>
        <v>ML</v>
      </c>
      <c r="L118" t="str">
        <f t="shared" si="14"/>
        <v>ML</v>
      </c>
    </row>
    <row r="119" spans="1:12" ht="19.2" customHeight="1" x14ac:dyDescent="0.3">
      <c r="A119" s="42">
        <v>8.6999999999999993</v>
      </c>
      <c r="B119" s="43" t="s">
        <v>292</v>
      </c>
      <c r="C119" s="5"/>
      <c r="D119" s="5"/>
      <c r="E119" s="89"/>
      <c r="F119" s="89"/>
      <c r="G119" s="29"/>
      <c r="K119">
        <f t="shared" si="13"/>
        <v>0</v>
      </c>
      <c r="L119" t="str">
        <f t="shared" si="14"/>
        <v>0</v>
      </c>
    </row>
    <row r="120" spans="1:12" ht="23.4" customHeight="1" x14ac:dyDescent="0.3">
      <c r="A120" s="41" t="s">
        <v>293</v>
      </c>
      <c r="B120" s="40" t="s">
        <v>294</v>
      </c>
      <c r="C120" s="5" t="s">
        <v>28</v>
      </c>
      <c r="D120" s="5">
        <v>1</v>
      </c>
      <c r="E120" s="89">
        <v>0</v>
      </c>
      <c r="F120" s="89">
        <f t="shared" si="12"/>
        <v>0</v>
      </c>
      <c r="G120" s="29" t="e">
        <f>+F120/$G$236</f>
        <v>#DIV/0!</v>
      </c>
      <c r="K120" t="str">
        <f t="shared" si="13"/>
        <v>UND</v>
      </c>
      <c r="L120" t="str">
        <f t="shared" si="14"/>
        <v>UND</v>
      </c>
    </row>
    <row r="121" spans="1:12" ht="32.4" customHeight="1" x14ac:dyDescent="0.3">
      <c r="A121" s="72" t="s">
        <v>498</v>
      </c>
      <c r="B121" s="44" t="s">
        <v>639</v>
      </c>
      <c r="C121" s="10" t="s">
        <v>28</v>
      </c>
      <c r="D121" s="10">
        <v>1</v>
      </c>
      <c r="E121" s="90">
        <v>0</v>
      </c>
      <c r="F121" s="89">
        <f t="shared" si="12"/>
        <v>0</v>
      </c>
      <c r="G121" s="29" t="e">
        <f>+F121/$G$236</f>
        <v>#DIV/0!</v>
      </c>
      <c r="K121" t="str">
        <f t="shared" si="13"/>
        <v>UND</v>
      </c>
      <c r="L121" t="str">
        <f t="shared" si="14"/>
        <v>UND</v>
      </c>
    </row>
    <row r="122" spans="1:12" ht="43.2" customHeight="1" x14ac:dyDescent="0.3">
      <c r="A122" s="72" t="s">
        <v>297</v>
      </c>
      <c r="B122" s="44" t="s">
        <v>640</v>
      </c>
      <c r="C122" s="10" t="s">
        <v>28</v>
      </c>
      <c r="D122" s="10">
        <v>2</v>
      </c>
      <c r="E122" s="90">
        <v>0</v>
      </c>
      <c r="F122" s="89">
        <f t="shared" si="12"/>
        <v>0</v>
      </c>
      <c r="G122" s="29" t="e">
        <f>+F122/$G$236</f>
        <v>#DIV/0!</v>
      </c>
      <c r="K122" t="str">
        <f t="shared" si="13"/>
        <v>UND</v>
      </c>
      <c r="L122" t="str">
        <f t="shared" si="14"/>
        <v>UND</v>
      </c>
    </row>
    <row r="123" spans="1:12" ht="16.2" customHeight="1" x14ac:dyDescent="0.3">
      <c r="A123" s="41" t="s">
        <v>299</v>
      </c>
      <c r="B123" s="40" t="s">
        <v>300</v>
      </c>
      <c r="C123" s="5" t="s">
        <v>28</v>
      </c>
      <c r="D123" s="5">
        <v>4</v>
      </c>
      <c r="E123" s="89">
        <v>0</v>
      </c>
      <c r="F123" s="89">
        <f t="shared" si="12"/>
        <v>0</v>
      </c>
      <c r="G123" s="29" t="e">
        <f>+F123/$G$236</f>
        <v>#DIV/0!</v>
      </c>
      <c r="K123" t="str">
        <f t="shared" si="13"/>
        <v>UND</v>
      </c>
      <c r="L123" t="str">
        <f t="shared" si="14"/>
        <v>UND</v>
      </c>
    </row>
    <row r="124" spans="1:12" ht="19.2" customHeight="1" x14ac:dyDescent="0.3">
      <c r="A124" s="41" t="s">
        <v>301</v>
      </c>
      <c r="B124" s="40" t="s">
        <v>302</v>
      </c>
      <c r="C124" s="5" t="s">
        <v>28</v>
      </c>
      <c r="D124" s="5">
        <v>1</v>
      </c>
      <c r="E124" s="89">
        <v>0</v>
      </c>
      <c r="F124" s="89">
        <f t="shared" si="12"/>
        <v>0</v>
      </c>
      <c r="G124" s="29" t="e">
        <f>+F124/$G$236</f>
        <v>#DIV/0!</v>
      </c>
      <c r="K124" t="str">
        <f t="shared" si="13"/>
        <v>UND</v>
      </c>
      <c r="L124" t="str">
        <f t="shared" si="14"/>
        <v>UND</v>
      </c>
    </row>
    <row r="125" spans="1:12" ht="19.2" customHeight="1" x14ac:dyDescent="0.3">
      <c r="A125" s="42">
        <v>8.8000000000000007</v>
      </c>
      <c r="B125" s="43" t="s">
        <v>57</v>
      </c>
      <c r="C125" s="5"/>
      <c r="D125" s="5"/>
      <c r="E125" s="89">
        <v>0</v>
      </c>
      <c r="F125" s="89">
        <f t="shared" si="12"/>
        <v>0</v>
      </c>
      <c r="G125" s="29"/>
      <c r="K125">
        <f t="shared" si="13"/>
        <v>0</v>
      </c>
      <c r="L125" t="str">
        <f t="shared" si="14"/>
        <v>0</v>
      </c>
    </row>
    <row r="126" spans="1:12" ht="16.95" customHeight="1" x14ac:dyDescent="0.3">
      <c r="A126" s="41" t="s">
        <v>499</v>
      </c>
      <c r="B126" s="40" t="s">
        <v>619</v>
      </c>
      <c r="C126" s="5" t="s">
        <v>23</v>
      </c>
      <c r="D126" s="5">
        <v>40</v>
      </c>
      <c r="E126" s="89">
        <v>0</v>
      </c>
      <c r="F126" s="89">
        <f t="shared" si="12"/>
        <v>0</v>
      </c>
      <c r="G126" s="29" t="e">
        <f>+F126/$G$236</f>
        <v>#DIV/0!</v>
      </c>
      <c r="K126" t="str">
        <f t="shared" si="13"/>
        <v>ML</v>
      </c>
      <c r="L126" t="str">
        <f t="shared" si="14"/>
        <v>ML</v>
      </c>
    </row>
    <row r="127" spans="1:12" ht="16.95" customHeight="1" x14ac:dyDescent="0.3">
      <c r="A127" s="41" t="s">
        <v>500</v>
      </c>
      <c r="B127" s="40" t="s">
        <v>618</v>
      </c>
      <c r="C127" s="5" t="s">
        <v>28</v>
      </c>
      <c r="D127" s="5">
        <v>6</v>
      </c>
      <c r="E127" s="89">
        <v>0</v>
      </c>
      <c r="F127" s="89">
        <f t="shared" si="12"/>
        <v>0</v>
      </c>
      <c r="G127" s="29" t="e">
        <f>+F127/$G$236</f>
        <v>#DIV/0!</v>
      </c>
      <c r="K127" t="str">
        <f t="shared" si="13"/>
        <v>UND</v>
      </c>
      <c r="L127" t="str">
        <f t="shared" si="14"/>
        <v>UND</v>
      </c>
    </row>
    <row r="128" spans="1:12" ht="32.4" customHeight="1" x14ac:dyDescent="0.3">
      <c r="A128" s="72" t="s">
        <v>501</v>
      </c>
      <c r="B128" s="44" t="s">
        <v>641</v>
      </c>
      <c r="C128" s="10" t="s">
        <v>23</v>
      </c>
      <c r="D128" s="10">
        <v>32.01</v>
      </c>
      <c r="E128" s="90">
        <v>0</v>
      </c>
      <c r="F128" s="89">
        <f t="shared" si="12"/>
        <v>0</v>
      </c>
      <c r="G128" s="29" t="e">
        <f>+F128/$G$236</f>
        <v>#DIV/0!</v>
      </c>
      <c r="K128" t="str">
        <f t="shared" si="13"/>
        <v>ML</v>
      </c>
      <c r="L128" t="str">
        <f t="shared" si="14"/>
        <v>ML</v>
      </c>
    </row>
    <row r="129" spans="1:12" ht="32.4" customHeight="1" x14ac:dyDescent="0.3">
      <c r="A129" s="72" t="s">
        <v>303</v>
      </c>
      <c r="B129" s="44" t="s">
        <v>642</v>
      </c>
      <c r="C129" s="10" t="s">
        <v>23</v>
      </c>
      <c r="D129" s="10">
        <v>15</v>
      </c>
      <c r="E129" s="90">
        <v>0</v>
      </c>
      <c r="F129" s="89">
        <f t="shared" si="12"/>
        <v>0</v>
      </c>
      <c r="G129" s="29" t="e">
        <f>+F129/$G$236</f>
        <v>#DIV/0!</v>
      </c>
      <c r="K129" t="str">
        <f t="shared" si="13"/>
        <v>ML</v>
      </c>
      <c r="L129" t="str">
        <f t="shared" si="14"/>
        <v>ML</v>
      </c>
    </row>
    <row r="130" spans="1:12" ht="19.2" customHeight="1" x14ac:dyDescent="0.3">
      <c r="A130" s="42">
        <v>8.11</v>
      </c>
      <c r="B130" s="43" t="s">
        <v>306</v>
      </c>
      <c r="C130" s="5"/>
      <c r="D130" s="5"/>
      <c r="E130" s="89">
        <v>0</v>
      </c>
      <c r="F130" s="89">
        <f t="shared" si="12"/>
        <v>0</v>
      </c>
      <c r="G130" s="29"/>
      <c r="K130">
        <f t="shared" si="13"/>
        <v>0</v>
      </c>
      <c r="L130" t="str">
        <f t="shared" si="14"/>
        <v>0</v>
      </c>
    </row>
    <row r="131" spans="1:12" ht="45" customHeight="1" x14ac:dyDescent="0.3">
      <c r="A131" s="72" t="s">
        <v>502</v>
      </c>
      <c r="B131" s="44" t="s">
        <v>568</v>
      </c>
      <c r="C131" s="10" t="s">
        <v>28</v>
      </c>
      <c r="D131" s="10">
        <v>6</v>
      </c>
      <c r="E131" s="90">
        <v>0</v>
      </c>
      <c r="F131" s="89">
        <f t="shared" si="12"/>
        <v>0</v>
      </c>
      <c r="G131" s="29" t="e">
        <f>+F131/$G$236</f>
        <v>#DIV/0!</v>
      </c>
      <c r="K131" t="str">
        <f t="shared" si="13"/>
        <v>UND</v>
      </c>
      <c r="L131" t="str">
        <f t="shared" si="14"/>
        <v>UND</v>
      </c>
    </row>
    <row r="132" spans="1:12" ht="19.2" customHeight="1" x14ac:dyDescent="0.3">
      <c r="A132" s="42">
        <v>8.14</v>
      </c>
      <c r="B132" s="43" t="s">
        <v>310</v>
      </c>
      <c r="C132" s="5"/>
      <c r="D132" s="5"/>
      <c r="E132" s="89">
        <v>0</v>
      </c>
      <c r="F132" s="89">
        <f t="shared" si="12"/>
        <v>0</v>
      </c>
      <c r="G132" s="29"/>
      <c r="K132">
        <f t="shared" si="13"/>
        <v>0</v>
      </c>
      <c r="L132" t="str">
        <f t="shared" si="14"/>
        <v>0</v>
      </c>
    </row>
    <row r="133" spans="1:12" ht="35.4" customHeight="1" x14ac:dyDescent="0.3">
      <c r="A133" s="41" t="s">
        <v>311</v>
      </c>
      <c r="B133" s="44" t="s">
        <v>569</v>
      </c>
      <c r="C133" s="5" t="s">
        <v>28</v>
      </c>
      <c r="D133" s="5">
        <v>3</v>
      </c>
      <c r="E133" s="89">
        <v>0</v>
      </c>
      <c r="F133" s="89">
        <f t="shared" si="12"/>
        <v>0</v>
      </c>
      <c r="G133" s="29" t="e">
        <f t="shared" ref="G133:G144" si="18">+F133/$G$236</f>
        <v>#DIV/0!</v>
      </c>
      <c r="K133" t="str">
        <f t="shared" si="13"/>
        <v>UND</v>
      </c>
      <c r="L133" t="str">
        <f t="shared" si="14"/>
        <v>UND</v>
      </c>
    </row>
    <row r="134" spans="1:12" ht="35.4" customHeight="1" x14ac:dyDescent="0.3">
      <c r="A134" s="41" t="s">
        <v>313</v>
      </c>
      <c r="B134" s="40" t="s">
        <v>314</v>
      </c>
      <c r="C134" s="5" t="s">
        <v>28</v>
      </c>
      <c r="D134" s="5">
        <v>3</v>
      </c>
      <c r="E134" s="89">
        <v>0</v>
      </c>
      <c r="F134" s="89">
        <f t="shared" si="12"/>
        <v>0</v>
      </c>
      <c r="G134" s="29" t="e">
        <f t="shared" si="18"/>
        <v>#DIV/0!</v>
      </c>
      <c r="K134" t="str">
        <f t="shared" si="13"/>
        <v>UND</v>
      </c>
      <c r="L134" t="str">
        <f t="shared" si="14"/>
        <v>UND</v>
      </c>
    </row>
    <row r="135" spans="1:12" ht="35.4" customHeight="1" x14ac:dyDescent="0.3">
      <c r="A135" s="41" t="s">
        <v>315</v>
      </c>
      <c r="B135" s="40" t="s">
        <v>316</v>
      </c>
      <c r="C135" s="5" t="s">
        <v>23</v>
      </c>
      <c r="D135" s="5">
        <v>88</v>
      </c>
      <c r="E135" s="89">
        <v>0</v>
      </c>
      <c r="F135" s="89">
        <f t="shared" ref="F135:F152" si="19">+D135*E135</f>
        <v>0</v>
      </c>
      <c r="G135" s="29" t="e">
        <f t="shared" si="18"/>
        <v>#DIV/0!</v>
      </c>
      <c r="K135" t="str">
        <f t="shared" ref="K135:K152" si="20">+C135</f>
        <v>ML</v>
      </c>
      <c r="L135" t="str">
        <f t="shared" ref="L135:L152" si="21">+UPPER(K135)</f>
        <v>ML</v>
      </c>
    </row>
    <row r="136" spans="1:12" ht="35.4" customHeight="1" x14ac:dyDescent="0.3">
      <c r="A136" s="41" t="s">
        <v>317</v>
      </c>
      <c r="B136" s="40" t="s">
        <v>318</v>
      </c>
      <c r="C136" s="5" t="s">
        <v>23</v>
      </c>
      <c r="D136" s="5">
        <v>5</v>
      </c>
      <c r="E136" s="89">
        <v>0</v>
      </c>
      <c r="F136" s="89">
        <f t="shared" si="19"/>
        <v>0</v>
      </c>
      <c r="G136" s="29" t="e">
        <f t="shared" si="18"/>
        <v>#DIV/0!</v>
      </c>
      <c r="K136" t="str">
        <f t="shared" si="20"/>
        <v>ML</v>
      </c>
      <c r="L136" t="str">
        <f t="shared" si="21"/>
        <v>ML</v>
      </c>
    </row>
    <row r="137" spans="1:12" ht="35.4" customHeight="1" x14ac:dyDescent="0.3">
      <c r="A137" s="41" t="s">
        <v>321</v>
      </c>
      <c r="B137" s="40" t="s">
        <v>322</v>
      </c>
      <c r="C137" s="5" t="s">
        <v>28</v>
      </c>
      <c r="D137" s="5">
        <v>4</v>
      </c>
      <c r="E137" s="89">
        <v>0</v>
      </c>
      <c r="F137" s="89">
        <f t="shared" si="19"/>
        <v>0</v>
      </c>
      <c r="G137" s="29" t="e">
        <f t="shared" si="18"/>
        <v>#DIV/0!</v>
      </c>
      <c r="K137" t="str">
        <f t="shared" si="20"/>
        <v>UND</v>
      </c>
      <c r="L137" t="str">
        <f t="shared" si="21"/>
        <v>UND</v>
      </c>
    </row>
    <row r="138" spans="1:12" ht="35.4" customHeight="1" x14ac:dyDescent="0.3">
      <c r="A138" s="41" t="s">
        <v>323</v>
      </c>
      <c r="B138" s="40" t="s">
        <v>324</v>
      </c>
      <c r="C138" s="5" t="s">
        <v>28</v>
      </c>
      <c r="D138" s="5">
        <v>4</v>
      </c>
      <c r="E138" s="89">
        <v>0</v>
      </c>
      <c r="F138" s="89">
        <f t="shared" si="19"/>
        <v>0</v>
      </c>
      <c r="G138" s="29" t="e">
        <f t="shared" si="18"/>
        <v>#DIV/0!</v>
      </c>
      <c r="K138" t="str">
        <f t="shared" si="20"/>
        <v>UND</v>
      </c>
      <c r="L138" t="str">
        <f t="shared" si="21"/>
        <v>UND</v>
      </c>
    </row>
    <row r="139" spans="1:12" ht="35.4" customHeight="1" x14ac:dyDescent="0.3">
      <c r="A139" s="41" t="s">
        <v>325</v>
      </c>
      <c r="B139" s="40" t="s">
        <v>326</v>
      </c>
      <c r="C139" s="5" t="s">
        <v>28</v>
      </c>
      <c r="D139" s="5">
        <v>2</v>
      </c>
      <c r="E139" s="89">
        <v>0</v>
      </c>
      <c r="F139" s="89">
        <f t="shared" si="19"/>
        <v>0</v>
      </c>
      <c r="G139" s="29" t="e">
        <f t="shared" si="18"/>
        <v>#DIV/0!</v>
      </c>
      <c r="K139" t="str">
        <f t="shared" si="20"/>
        <v>UND</v>
      </c>
      <c r="L139" t="str">
        <f t="shared" si="21"/>
        <v>UND</v>
      </c>
    </row>
    <row r="140" spans="1:12" ht="35.4" customHeight="1" x14ac:dyDescent="0.3">
      <c r="A140" s="41" t="s">
        <v>327</v>
      </c>
      <c r="B140" s="40" t="s">
        <v>328</v>
      </c>
      <c r="C140" s="5" t="s">
        <v>28</v>
      </c>
      <c r="D140" s="5">
        <v>1</v>
      </c>
      <c r="E140" s="89">
        <v>0</v>
      </c>
      <c r="F140" s="89">
        <f t="shared" si="19"/>
        <v>0</v>
      </c>
      <c r="G140" s="29" t="e">
        <f t="shared" si="18"/>
        <v>#DIV/0!</v>
      </c>
      <c r="K140" t="str">
        <f t="shared" si="20"/>
        <v>UND</v>
      </c>
      <c r="L140" t="str">
        <f t="shared" si="21"/>
        <v>UND</v>
      </c>
    </row>
    <row r="141" spans="1:12" ht="35.4" customHeight="1" x14ac:dyDescent="0.3">
      <c r="A141" s="41" t="s">
        <v>329</v>
      </c>
      <c r="B141" s="40" t="s">
        <v>330</v>
      </c>
      <c r="C141" s="5" t="s">
        <v>28</v>
      </c>
      <c r="D141" s="5">
        <v>3</v>
      </c>
      <c r="E141" s="89">
        <v>0</v>
      </c>
      <c r="F141" s="89">
        <f t="shared" si="19"/>
        <v>0</v>
      </c>
      <c r="G141" s="29" t="e">
        <f t="shared" si="18"/>
        <v>#DIV/0!</v>
      </c>
      <c r="K141" t="str">
        <f t="shared" si="20"/>
        <v>UND</v>
      </c>
      <c r="L141" t="str">
        <f t="shared" si="21"/>
        <v>UND</v>
      </c>
    </row>
    <row r="142" spans="1:12" ht="35.4" customHeight="1" x14ac:dyDescent="0.3">
      <c r="A142" s="41" t="s">
        <v>331</v>
      </c>
      <c r="B142" s="40" t="s">
        <v>332</v>
      </c>
      <c r="C142" s="5" t="s">
        <v>28</v>
      </c>
      <c r="D142" s="5">
        <v>2</v>
      </c>
      <c r="E142" s="89">
        <v>0</v>
      </c>
      <c r="F142" s="89">
        <f t="shared" si="19"/>
        <v>0</v>
      </c>
      <c r="G142" s="29" t="e">
        <f t="shared" si="18"/>
        <v>#DIV/0!</v>
      </c>
      <c r="K142" t="str">
        <f t="shared" si="20"/>
        <v>UND</v>
      </c>
      <c r="L142" t="str">
        <f t="shared" si="21"/>
        <v>UND</v>
      </c>
    </row>
    <row r="143" spans="1:12" ht="35.4" customHeight="1" x14ac:dyDescent="0.3">
      <c r="A143" s="41" t="s">
        <v>335</v>
      </c>
      <c r="B143" s="40" t="s">
        <v>336</v>
      </c>
      <c r="C143" s="5" t="s">
        <v>28</v>
      </c>
      <c r="D143" s="5">
        <v>3</v>
      </c>
      <c r="E143" s="89">
        <v>0</v>
      </c>
      <c r="F143" s="89">
        <f t="shared" si="19"/>
        <v>0</v>
      </c>
      <c r="G143" s="29" t="e">
        <f t="shared" si="18"/>
        <v>#DIV/0!</v>
      </c>
      <c r="K143" t="str">
        <f t="shared" si="20"/>
        <v>UND</v>
      </c>
      <c r="L143" t="str">
        <f t="shared" si="21"/>
        <v>UND</v>
      </c>
    </row>
    <row r="144" spans="1:12" ht="35.4" customHeight="1" x14ac:dyDescent="0.3">
      <c r="A144" s="41" t="s">
        <v>337</v>
      </c>
      <c r="B144" s="40" t="s">
        <v>338</v>
      </c>
      <c r="C144" s="5" t="s">
        <v>28</v>
      </c>
      <c r="D144" s="5">
        <v>4</v>
      </c>
      <c r="E144" s="89">
        <v>0</v>
      </c>
      <c r="F144" s="89">
        <f t="shared" si="19"/>
        <v>0</v>
      </c>
      <c r="G144" s="29" t="e">
        <f t="shared" si="18"/>
        <v>#DIV/0!</v>
      </c>
      <c r="K144" t="str">
        <f t="shared" si="20"/>
        <v>UND</v>
      </c>
      <c r="L144" t="str">
        <f t="shared" si="21"/>
        <v>UND</v>
      </c>
    </row>
    <row r="145" spans="1:12" ht="19.2" customHeight="1" x14ac:dyDescent="0.3">
      <c r="A145" s="42">
        <v>8.17</v>
      </c>
      <c r="B145" s="43" t="s">
        <v>340</v>
      </c>
      <c r="C145" s="5"/>
      <c r="D145" s="5"/>
      <c r="E145" s="89"/>
      <c r="F145" s="89">
        <f t="shared" si="19"/>
        <v>0</v>
      </c>
      <c r="G145" s="29"/>
      <c r="K145">
        <f t="shared" si="20"/>
        <v>0</v>
      </c>
      <c r="L145" t="str">
        <f t="shared" si="21"/>
        <v>0</v>
      </c>
    </row>
    <row r="146" spans="1:12" ht="20.399999999999999" customHeight="1" x14ac:dyDescent="0.3">
      <c r="A146" s="41" t="s">
        <v>341</v>
      </c>
      <c r="B146" s="40" t="s">
        <v>342</v>
      </c>
      <c r="C146" s="5" t="s">
        <v>28</v>
      </c>
      <c r="D146" s="5">
        <v>1</v>
      </c>
      <c r="E146" s="89">
        <v>0</v>
      </c>
      <c r="F146" s="89">
        <f t="shared" si="19"/>
        <v>0</v>
      </c>
      <c r="G146" s="29" t="e">
        <f t="shared" ref="G146:G152" si="22">+F146/$G$236</f>
        <v>#DIV/0!</v>
      </c>
      <c r="K146" t="str">
        <f t="shared" si="20"/>
        <v>UND</v>
      </c>
      <c r="L146" t="str">
        <f t="shared" si="21"/>
        <v>UND</v>
      </c>
    </row>
    <row r="147" spans="1:12" ht="20.399999999999999" customHeight="1" x14ac:dyDescent="0.3">
      <c r="A147" s="41" t="s">
        <v>343</v>
      </c>
      <c r="B147" s="40" t="s">
        <v>344</v>
      </c>
      <c r="C147" s="5" t="s">
        <v>23</v>
      </c>
      <c r="D147" s="5">
        <v>13</v>
      </c>
      <c r="E147" s="89">
        <v>0</v>
      </c>
      <c r="F147" s="89">
        <f t="shared" si="19"/>
        <v>0</v>
      </c>
      <c r="G147" s="29" t="e">
        <f t="shared" si="22"/>
        <v>#DIV/0!</v>
      </c>
      <c r="K147" t="str">
        <f t="shared" si="20"/>
        <v>ML</v>
      </c>
      <c r="L147" t="str">
        <f t="shared" si="21"/>
        <v>ML</v>
      </c>
    </row>
    <row r="148" spans="1:12" ht="20.399999999999999" customHeight="1" x14ac:dyDescent="0.3">
      <c r="A148" s="41" t="s">
        <v>348</v>
      </c>
      <c r="B148" s="40" t="s">
        <v>349</v>
      </c>
      <c r="C148" s="5" t="s">
        <v>23</v>
      </c>
      <c r="D148" s="5">
        <v>3</v>
      </c>
      <c r="E148" s="89">
        <v>0</v>
      </c>
      <c r="F148" s="89">
        <f t="shared" si="19"/>
        <v>0</v>
      </c>
      <c r="G148" s="29" t="e">
        <f t="shared" si="22"/>
        <v>#DIV/0!</v>
      </c>
      <c r="K148" t="str">
        <f t="shared" si="20"/>
        <v>ML</v>
      </c>
      <c r="L148" t="str">
        <f t="shared" si="21"/>
        <v>ML</v>
      </c>
    </row>
    <row r="149" spans="1:12" ht="20.399999999999999" customHeight="1" x14ac:dyDescent="0.3">
      <c r="A149" s="41" t="s">
        <v>350</v>
      </c>
      <c r="B149" s="40" t="s">
        <v>351</v>
      </c>
      <c r="C149" s="5" t="s">
        <v>28</v>
      </c>
      <c r="D149" s="5">
        <v>1</v>
      </c>
      <c r="E149" s="89">
        <v>0</v>
      </c>
      <c r="F149" s="89">
        <f t="shared" si="19"/>
        <v>0</v>
      </c>
      <c r="G149" s="29" t="e">
        <f t="shared" si="22"/>
        <v>#DIV/0!</v>
      </c>
      <c r="K149" t="str">
        <f t="shared" si="20"/>
        <v>UND</v>
      </c>
      <c r="L149" t="str">
        <f t="shared" si="21"/>
        <v>UND</v>
      </c>
    </row>
    <row r="150" spans="1:12" ht="20.399999999999999" customHeight="1" x14ac:dyDescent="0.3">
      <c r="A150" s="41" t="s">
        <v>352</v>
      </c>
      <c r="B150" s="40" t="s">
        <v>353</v>
      </c>
      <c r="C150" s="5" t="s">
        <v>28</v>
      </c>
      <c r="D150" s="5">
        <v>1</v>
      </c>
      <c r="E150" s="89">
        <v>0</v>
      </c>
      <c r="F150" s="89">
        <f t="shared" si="19"/>
        <v>0</v>
      </c>
      <c r="G150" s="29" t="e">
        <f t="shared" si="22"/>
        <v>#DIV/0!</v>
      </c>
      <c r="K150" t="str">
        <f t="shared" si="20"/>
        <v>UND</v>
      </c>
      <c r="L150" t="str">
        <f t="shared" si="21"/>
        <v>UND</v>
      </c>
    </row>
    <row r="151" spans="1:12" ht="20.399999999999999" customHeight="1" x14ac:dyDescent="0.3">
      <c r="A151" s="41" t="s">
        <v>356</v>
      </c>
      <c r="B151" s="40" t="s">
        <v>357</v>
      </c>
      <c r="C151" s="5" t="s">
        <v>28</v>
      </c>
      <c r="D151" s="5">
        <v>1</v>
      </c>
      <c r="E151" s="89">
        <v>0</v>
      </c>
      <c r="F151" s="89">
        <f t="shared" si="19"/>
        <v>0</v>
      </c>
      <c r="G151" s="29" t="e">
        <f t="shared" si="22"/>
        <v>#DIV/0!</v>
      </c>
      <c r="K151" t="str">
        <f t="shared" si="20"/>
        <v>UND</v>
      </c>
      <c r="L151" t="str">
        <f t="shared" si="21"/>
        <v>UND</v>
      </c>
    </row>
    <row r="152" spans="1:12" ht="20.399999999999999" customHeight="1" x14ac:dyDescent="0.3">
      <c r="A152" s="41" t="s">
        <v>358</v>
      </c>
      <c r="B152" s="40" t="s">
        <v>359</v>
      </c>
      <c r="C152" s="5" t="s">
        <v>28</v>
      </c>
      <c r="D152" s="5">
        <v>2</v>
      </c>
      <c r="E152" s="89">
        <v>0</v>
      </c>
      <c r="F152" s="89">
        <f t="shared" si="19"/>
        <v>0</v>
      </c>
      <c r="G152" s="29" t="e">
        <f t="shared" si="22"/>
        <v>#DIV/0!</v>
      </c>
      <c r="K152" t="str">
        <f t="shared" si="20"/>
        <v>UND</v>
      </c>
      <c r="L152" t="str">
        <f t="shared" si="21"/>
        <v>UND</v>
      </c>
    </row>
    <row r="153" spans="1:12" s="20" customFormat="1" ht="12.15" customHeight="1" x14ac:dyDescent="0.3">
      <c r="A153" s="5"/>
      <c r="B153" s="6"/>
      <c r="C153" s="5"/>
      <c r="D153" s="5"/>
      <c r="E153" s="8"/>
      <c r="F153" s="50"/>
      <c r="G153" s="29"/>
    </row>
    <row r="154" spans="1:12" s="20" customFormat="1" ht="25.95" customHeight="1" x14ac:dyDescent="0.3">
      <c r="A154" s="21"/>
      <c r="B154" s="177"/>
      <c r="C154" s="177"/>
      <c r="D154" s="177"/>
      <c r="E154" s="177"/>
      <c r="F154" s="59">
        <f>+SUM(F70:F152)</f>
        <v>0</v>
      </c>
      <c r="G154" s="30" t="e">
        <f>+SUM(G70:G152)</f>
        <v>#DIV/0!</v>
      </c>
    </row>
    <row r="155" spans="1:12" s="45" customFormat="1" ht="26.4" customHeight="1" x14ac:dyDescent="0.3">
      <c r="A155" s="131">
        <v>9</v>
      </c>
      <c r="B155" s="176" t="s">
        <v>60</v>
      </c>
      <c r="C155" s="176"/>
      <c r="D155" s="176"/>
      <c r="E155" s="176"/>
      <c r="F155" s="176"/>
      <c r="G155" s="176"/>
    </row>
    <row r="156" spans="1:12" ht="23.4" customHeight="1" x14ac:dyDescent="0.3">
      <c r="A156" s="41">
        <v>9.1</v>
      </c>
      <c r="B156" s="40" t="s">
        <v>61</v>
      </c>
      <c r="C156" s="5" t="s">
        <v>2</v>
      </c>
      <c r="D156" s="5">
        <v>299.74</v>
      </c>
      <c r="E156" s="89">
        <v>0</v>
      </c>
      <c r="F156" s="89">
        <f>+D156*E156</f>
        <v>0</v>
      </c>
      <c r="G156" s="29" t="e">
        <f>+F156/$G$236</f>
        <v>#DIV/0!</v>
      </c>
    </row>
    <row r="157" spans="1:12" ht="23.4" customHeight="1" x14ac:dyDescent="0.3">
      <c r="A157" s="41">
        <v>9.1999999999999993</v>
      </c>
      <c r="B157" s="40" t="s">
        <v>361</v>
      </c>
      <c r="C157" s="5" t="s">
        <v>2</v>
      </c>
      <c r="D157" s="5">
        <v>86.71</v>
      </c>
      <c r="E157" s="89">
        <v>0</v>
      </c>
      <c r="F157" s="89">
        <f t="shared" ref="F157:F163" si="23">+D157*E157</f>
        <v>0</v>
      </c>
      <c r="G157" s="29" t="e">
        <f t="shared" ref="G157:G163" si="24">+F157/$G$236</f>
        <v>#DIV/0!</v>
      </c>
    </row>
    <row r="158" spans="1:12" ht="23.4" customHeight="1" x14ac:dyDescent="0.3">
      <c r="A158" s="41">
        <v>9.3000000000000007</v>
      </c>
      <c r="B158" s="40" t="s">
        <v>363</v>
      </c>
      <c r="C158" s="5" t="s">
        <v>2</v>
      </c>
      <c r="D158" s="5">
        <v>86.71</v>
      </c>
      <c r="E158" s="89">
        <v>0</v>
      </c>
      <c r="F158" s="89">
        <f t="shared" si="23"/>
        <v>0</v>
      </c>
      <c r="G158" s="29" t="e">
        <f t="shared" si="24"/>
        <v>#DIV/0!</v>
      </c>
    </row>
    <row r="159" spans="1:12" ht="23.4" customHeight="1" x14ac:dyDescent="0.3">
      <c r="A159" s="41">
        <v>9.4</v>
      </c>
      <c r="B159" s="40" t="s">
        <v>62</v>
      </c>
      <c r="C159" s="5" t="s">
        <v>2</v>
      </c>
      <c r="D159" s="5">
        <v>111.08</v>
      </c>
      <c r="E159" s="89">
        <v>0</v>
      </c>
      <c r="F159" s="89">
        <f t="shared" si="23"/>
        <v>0</v>
      </c>
      <c r="G159" s="29" t="e">
        <f t="shared" si="24"/>
        <v>#DIV/0!</v>
      </c>
    </row>
    <row r="160" spans="1:12" ht="23.4" customHeight="1" x14ac:dyDescent="0.3">
      <c r="A160" s="41">
        <v>9.5</v>
      </c>
      <c r="B160" s="40" t="s">
        <v>63</v>
      </c>
      <c r="C160" s="5" t="s">
        <v>2</v>
      </c>
      <c r="D160" s="5">
        <v>64.47</v>
      </c>
      <c r="E160" s="89">
        <v>0</v>
      </c>
      <c r="F160" s="89">
        <f t="shared" si="23"/>
        <v>0</v>
      </c>
      <c r="G160" s="29" t="e">
        <f t="shared" si="24"/>
        <v>#DIV/0!</v>
      </c>
    </row>
    <row r="161" spans="1:7" ht="23.4" customHeight="1" x14ac:dyDescent="0.3">
      <c r="A161" s="41">
        <v>9.6</v>
      </c>
      <c r="B161" s="40" t="s">
        <v>64</v>
      </c>
      <c r="C161" s="5" t="s">
        <v>2</v>
      </c>
      <c r="D161" s="5">
        <v>114.39</v>
      </c>
      <c r="E161" s="89">
        <v>0</v>
      </c>
      <c r="F161" s="89">
        <f t="shared" si="23"/>
        <v>0</v>
      </c>
      <c r="G161" s="29" t="e">
        <f t="shared" si="24"/>
        <v>#DIV/0!</v>
      </c>
    </row>
    <row r="162" spans="1:7" ht="23.4" customHeight="1" x14ac:dyDescent="0.3">
      <c r="A162" s="41">
        <v>9.6999999999999993</v>
      </c>
      <c r="B162" s="40" t="s">
        <v>65</v>
      </c>
      <c r="C162" s="5" t="s">
        <v>2</v>
      </c>
      <c r="D162" s="5">
        <v>1.5</v>
      </c>
      <c r="E162" s="89">
        <v>0</v>
      </c>
      <c r="F162" s="89">
        <f t="shared" si="23"/>
        <v>0</v>
      </c>
      <c r="G162" s="29" t="e">
        <f t="shared" si="24"/>
        <v>#DIV/0!</v>
      </c>
    </row>
    <row r="163" spans="1:7" ht="23.4" customHeight="1" x14ac:dyDescent="0.3">
      <c r="A163" s="41">
        <v>9.8000000000000007</v>
      </c>
      <c r="B163" s="40" t="s">
        <v>66</v>
      </c>
      <c r="C163" s="5" t="s">
        <v>2</v>
      </c>
      <c r="D163" s="5">
        <v>1.5</v>
      </c>
      <c r="E163" s="89">
        <v>0</v>
      </c>
      <c r="F163" s="89">
        <f t="shared" si="23"/>
        <v>0</v>
      </c>
      <c r="G163" s="29" t="e">
        <f t="shared" si="24"/>
        <v>#DIV/0!</v>
      </c>
    </row>
    <row r="164" spans="1:7" s="20" customFormat="1" ht="12.15" customHeight="1" x14ac:dyDescent="0.3">
      <c r="A164" s="5"/>
      <c r="B164" s="6"/>
      <c r="C164" s="5"/>
      <c r="D164" s="5"/>
      <c r="E164" s="8"/>
      <c r="F164" s="50"/>
      <c r="G164" s="29"/>
    </row>
    <row r="165" spans="1:7" s="20" customFormat="1" ht="25.95" customHeight="1" x14ac:dyDescent="0.3">
      <c r="A165" s="21"/>
      <c r="B165" s="177"/>
      <c r="C165" s="177"/>
      <c r="D165" s="177"/>
      <c r="E165" s="177"/>
      <c r="F165" s="59">
        <f>+SUM(F156:F163)</f>
        <v>0</v>
      </c>
      <c r="G165" s="30" t="e">
        <f>+SUM(G156:G163)</f>
        <v>#DIV/0!</v>
      </c>
    </row>
    <row r="166" spans="1:7" s="45" customFormat="1" ht="26.4" customHeight="1" x14ac:dyDescent="0.3">
      <c r="A166" s="131">
        <v>10</v>
      </c>
      <c r="B166" s="176" t="s">
        <v>67</v>
      </c>
      <c r="C166" s="176"/>
      <c r="D166" s="176"/>
      <c r="E166" s="176"/>
      <c r="F166" s="176"/>
      <c r="G166" s="176"/>
    </row>
    <row r="167" spans="1:7" ht="19.95" customHeight="1" x14ac:dyDescent="0.3">
      <c r="A167" s="75">
        <v>10.1</v>
      </c>
      <c r="B167" s="76" t="s">
        <v>68</v>
      </c>
      <c r="C167" s="85"/>
      <c r="D167" s="85"/>
      <c r="E167" s="91"/>
      <c r="F167" s="91"/>
      <c r="G167" s="97"/>
    </row>
    <row r="168" spans="1:7" ht="43.2" customHeight="1" x14ac:dyDescent="0.3">
      <c r="A168" s="80" t="s">
        <v>171</v>
      </c>
      <c r="B168" s="81" t="s">
        <v>364</v>
      </c>
      <c r="C168" s="86" t="s">
        <v>28</v>
      </c>
      <c r="D168" s="86">
        <v>22</v>
      </c>
      <c r="E168" s="92">
        <v>0</v>
      </c>
      <c r="F168" s="89">
        <f>+D168*E168</f>
        <v>0</v>
      </c>
      <c r="G168" s="98" t="e">
        <f>+F168/$G$236</f>
        <v>#DIV/0!</v>
      </c>
    </row>
    <row r="169" spans="1:7" ht="42.6" customHeight="1" x14ac:dyDescent="0.3">
      <c r="A169" s="82" t="s">
        <v>365</v>
      </c>
      <c r="B169" s="81" t="s">
        <v>626</v>
      </c>
      <c r="C169" s="87" t="s">
        <v>28</v>
      </c>
      <c r="D169" s="87">
        <v>10</v>
      </c>
      <c r="E169" s="93">
        <v>0</v>
      </c>
      <c r="F169" s="89">
        <f t="shared" ref="F169:F194" si="25">+D169*E169</f>
        <v>0</v>
      </c>
      <c r="G169" s="98" t="e">
        <f t="shared" ref="G169:G194" si="26">+F169/$G$236</f>
        <v>#DIV/0!</v>
      </c>
    </row>
    <row r="170" spans="1:7" ht="41.4" x14ac:dyDescent="0.3">
      <c r="A170" s="80" t="s">
        <v>367</v>
      </c>
      <c r="B170" s="81" t="s">
        <v>627</v>
      </c>
      <c r="C170" s="86" t="s">
        <v>28</v>
      </c>
      <c r="D170" s="86">
        <v>5</v>
      </c>
      <c r="E170" s="92">
        <v>0</v>
      </c>
      <c r="F170" s="89">
        <f t="shared" si="25"/>
        <v>0</v>
      </c>
      <c r="G170" s="98" t="e">
        <f t="shared" si="26"/>
        <v>#DIV/0!</v>
      </c>
    </row>
    <row r="171" spans="1:7" ht="41.4" x14ac:dyDescent="0.3">
      <c r="A171" s="80" t="s">
        <v>643</v>
      </c>
      <c r="B171" s="81" t="s">
        <v>627</v>
      </c>
      <c r="C171" s="86" t="s">
        <v>28</v>
      </c>
      <c r="D171" s="86">
        <v>5.01</v>
      </c>
      <c r="E171" s="92">
        <v>0</v>
      </c>
      <c r="F171" s="89">
        <f t="shared" si="25"/>
        <v>0</v>
      </c>
      <c r="G171" s="98" t="e">
        <f t="shared" si="26"/>
        <v>#DIV/0!</v>
      </c>
    </row>
    <row r="172" spans="1:7" ht="36.6" customHeight="1" x14ac:dyDescent="0.3">
      <c r="A172" s="82" t="s">
        <v>370</v>
      </c>
      <c r="B172" s="81" t="s">
        <v>644</v>
      </c>
      <c r="C172" s="87" t="s">
        <v>28</v>
      </c>
      <c r="D172" s="86">
        <v>4</v>
      </c>
      <c r="E172" s="92">
        <v>0</v>
      </c>
      <c r="F172" s="89">
        <f t="shared" si="25"/>
        <v>0</v>
      </c>
      <c r="G172" s="98" t="e">
        <f t="shared" si="26"/>
        <v>#DIV/0!</v>
      </c>
    </row>
    <row r="173" spans="1:7" ht="55.95" customHeight="1" x14ac:dyDescent="0.3">
      <c r="A173" s="80" t="s">
        <v>175</v>
      </c>
      <c r="B173" s="81" t="s">
        <v>176</v>
      </c>
      <c r="C173" s="86" t="s">
        <v>28</v>
      </c>
      <c r="D173" s="86">
        <v>13</v>
      </c>
      <c r="E173" s="92">
        <v>0</v>
      </c>
      <c r="F173" s="89">
        <f t="shared" si="25"/>
        <v>0</v>
      </c>
      <c r="G173" s="98" t="e">
        <f t="shared" si="26"/>
        <v>#DIV/0!</v>
      </c>
    </row>
    <row r="174" spans="1:7" ht="41.4" customHeight="1" x14ac:dyDescent="0.3">
      <c r="A174" s="80" t="s">
        <v>372</v>
      </c>
      <c r="B174" s="81" t="s">
        <v>373</v>
      </c>
      <c r="C174" s="86" t="s">
        <v>28</v>
      </c>
      <c r="D174" s="86">
        <v>2</v>
      </c>
      <c r="E174" s="92">
        <v>0</v>
      </c>
      <c r="F174" s="89">
        <f t="shared" si="25"/>
        <v>0</v>
      </c>
      <c r="G174" s="98" t="e">
        <f t="shared" si="26"/>
        <v>#DIV/0!</v>
      </c>
    </row>
    <row r="175" spans="1:7" ht="40.200000000000003" customHeight="1" x14ac:dyDescent="0.3">
      <c r="A175" s="80" t="s">
        <v>376</v>
      </c>
      <c r="B175" s="81" t="s">
        <v>377</v>
      </c>
      <c r="C175" s="86" t="s">
        <v>28</v>
      </c>
      <c r="D175" s="86">
        <v>4</v>
      </c>
      <c r="E175" s="92">
        <v>0</v>
      </c>
      <c r="F175" s="89">
        <f t="shared" si="25"/>
        <v>0</v>
      </c>
      <c r="G175" s="98" t="e">
        <f t="shared" si="26"/>
        <v>#DIV/0!</v>
      </c>
    </row>
    <row r="176" spans="1:7" ht="52.95" customHeight="1" x14ac:dyDescent="0.3">
      <c r="A176" s="80" t="s">
        <v>378</v>
      </c>
      <c r="B176" s="81" t="s">
        <v>379</v>
      </c>
      <c r="C176" s="86" t="s">
        <v>28</v>
      </c>
      <c r="D176" s="86">
        <v>1</v>
      </c>
      <c r="E176" s="92">
        <v>0</v>
      </c>
      <c r="F176" s="89">
        <f t="shared" si="25"/>
        <v>0</v>
      </c>
      <c r="G176" s="98" t="e">
        <f t="shared" si="26"/>
        <v>#DIV/0!</v>
      </c>
    </row>
    <row r="177" spans="1:7" ht="19.95" customHeight="1" x14ac:dyDescent="0.3">
      <c r="A177" s="83">
        <v>10.199999999999999</v>
      </c>
      <c r="B177" s="84" t="s">
        <v>69</v>
      </c>
      <c r="C177" s="87"/>
      <c r="D177" s="87"/>
      <c r="E177" s="93"/>
      <c r="F177" s="89"/>
      <c r="G177" s="98"/>
    </row>
    <row r="178" spans="1:7" ht="29.4" customHeight="1" x14ac:dyDescent="0.3">
      <c r="A178" s="82" t="s">
        <v>177</v>
      </c>
      <c r="B178" s="81" t="s">
        <v>380</v>
      </c>
      <c r="C178" s="87" t="s">
        <v>28</v>
      </c>
      <c r="D178" s="87">
        <v>7</v>
      </c>
      <c r="E178" s="93">
        <v>0</v>
      </c>
      <c r="F178" s="89">
        <f t="shared" si="25"/>
        <v>0</v>
      </c>
      <c r="G178" s="98" t="e">
        <f t="shared" si="26"/>
        <v>#DIV/0!</v>
      </c>
    </row>
    <row r="179" spans="1:7" ht="29.4" customHeight="1" x14ac:dyDescent="0.3">
      <c r="A179" s="82" t="s">
        <v>381</v>
      </c>
      <c r="B179" s="81" t="s">
        <v>382</v>
      </c>
      <c r="C179" s="87" t="s">
        <v>28</v>
      </c>
      <c r="D179" s="87">
        <v>4</v>
      </c>
      <c r="E179" s="93">
        <v>0</v>
      </c>
      <c r="F179" s="89">
        <f t="shared" si="25"/>
        <v>0</v>
      </c>
      <c r="G179" s="98" t="e">
        <f t="shared" si="26"/>
        <v>#DIV/0!</v>
      </c>
    </row>
    <row r="180" spans="1:7" ht="29.4" customHeight="1" x14ac:dyDescent="0.3">
      <c r="A180" s="80" t="s">
        <v>383</v>
      </c>
      <c r="B180" s="81" t="s">
        <v>384</v>
      </c>
      <c r="C180" s="86" t="s">
        <v>28</v>
      </c>
      <c r="D180" s="86">
        <v>1</v>
      </c>
      <c r="E180" s="92">
        <v>0</v>
      </c>
      <c r="F180" s="89">
        <f t="shared" si="25"/>
        <v>0</v>
      </c>
      <c r="G180" s="98" t="e">
        <f t="shared" si="26"/>
        <v>#DIV/0!</v>
      </c>
    </row>
    <row r="181" spans="1:7" ht="19.95" customHeight="1" x14ac:dyDescent="0.3">
      <c r="A181" s="83">
        <v>10.3</v>
      </c>
      <c r="B181" s="84" t="s">
        <v>386</v>
      </c>
      <c r="C181" s="87"/>
      <c r="D181" s="87"/>
      <c r="E181" s="93"/>
      <c r="F181" s="89"/>
      <c r="G181" s="98"/>
    </row>
    <row r="182" spans="1:7" ht="48" customHeight="1" x14ac:dyDescent="0.3">
      <c r="A182" s="80" t="s">
        <v>389</v>
      </c>
      <c r="B182" s="81" t="s">
        <v>392</v>
      </c>
      <c r="C182" s="86" t="s">
        <v>23</v>
      </c>
      <c r="D182" s="86">
        <v>70</v>
      </c>
      <c r="E182" s="92">
        <v>0</v>
      </c>
      <c r="F182" s="89">
        <f t="shared" si="25"/>
        <v>0</v>
      </c>
      <c r="G182" s="98" t="e">
        <f t="shared" si="26"/>
        <v>#DIV/0!</v>
      </c>
    </row>
    <row r="183" spans="1:7" ht="48" customHeight="1" x14ac:dyDescent="0.3">
      <c r="A183" s="80" t="s">
        <v>395</v>
      </c>
      <c r="B183" s="81" t="s">
        <v>628</v>
      </c>
      <c r="C183" s="86" t="s">
        <v>23</v>
      </c>
      <c r="D183" s="86">
        <v>68</v>
      </c>
      <c r="E183" s="92">
        <v>0</v>
      </c>
      <c r="F183" s="89">
        <f t="shared" si="25"/>
        <v>0</v>
      </c>
      <c r="G183" s="98" t="e">
        <f t="shared" si="26"/>
        <v>#DIV/0!</v>
      </c>
    </row>
    <row r="184" spans="1:7" ht="48" customHeight="1" x14ac:dyDescent="0.3">
      <c r="A184" s="80" t="s">
        <v>397</v>
      </c>
      <c r="B184" s="81" t="s">
        <v>629</v>
      </c>
      <c r="C184" s="86" t="s">
        <v>28</v>
      </c>
      <c r="D184" s="86">
        <v>3</v>
      </c>
      <c r="E184" s="92">
        <v>0</v>
      </c>
      <c r="F184" s="89">
        <f t="shared" si="25"/>
        <v>0</v>
      </c>
      <c r="G184" s="98" t="e">
        <f t="shared" si="26"/>
        <v>#DIV/0!</v>
      </c>
    </row>
    <row r="185" spans="1:7" ht="19.95" customHeight="1" x14ac:dyDescent="0.3">
      <c r="A185" s="178" t="s">
        <v>617</v>
      </c>
      <c r="B185" s="178"/>
      <c r="C185" s="178"/>
      <c r="D185" s="87"/>
      <c r="E185" s="93"/>
      <c r="F185" s="89"/>
      <c r="G185" s="98"/>
    </row>
    <row r="186" spans="1:7" ht="42.6" customHeight="1" x14ac:dyDescent="0.3">
      <c r="A186" s="80" t="s">
        <v>399</v>
      </c>
      <c r="B186" s="81" t="s">
        <v>400</v>
      </c>
      <c r="C186" s="86" t="s">
        <v>28</v>
      </c>
      <c r="D186" s="86">
        <v>10</v>
      </c>
      <c r="E186" s="92">
        <v>0</v>
      </c>
      <c r="F186" s="89">
        <f t="shared" si="25"/>
        <v>0</v>
      </c>
      <c r="G186" s="98" t="e">
        <f t="shared" si="26"/>
        <v>#DIV/0!</v>
      </c>
    </row>
    <row r="187" spans="1:7" ht="42.6" customHeight="1" x14ac:dyDescent="0.3">
      <c r="A187" s="80" t="s">
        <v>401</v>
      </c>
      <c r="B187" s="81" t="s">
        <v>402</v>
      </c>
      <c r="C187" s="86" t="s">
        <v>28</v>
      </c>
      <c r="D187" s="86">
        <v>4</v>
      </c>
      <c r="E187" s="92">
        <v>0</v>
      </c>
      <c r="F187" s="89">
        <f t="shared" si="25"/>
        <v>0</v>
      </c>
      <c r="G187" s="98" t="e">
        <f t="shared" si="26"/>
        <v>#DIV/0!</v>
      </c>
    </row>
    <row r="188" spans="1:7" ht="42.6" customHeight="1" x14ac:dyDescent="0.3">
      <c r="A188" s="80" t="s">
        <v>181</v>
      </c>
      <c r="B188" s="81" t="s">
        <v>630</v>
      </c>
      <c r="C188" s="86" t="s">
        <v>28</v>
      </c>
      <c r="D188" s="86">
        <v>8</v>
      </c>
      <c r="E188" s="92">
        <v>0</v>
      </c>
      <c r="F188" s="89">
        <f t="shared" si="25"/>
        <v>0</v>
      </c>
      <c r="G188" s="98" t="e">
        <f t="shared" si="26"/>
        <v>#DIV/0!</v>
      </c>
    </row>
    <row r="189" spans="1:7" ht="19.95" customHeight="1" x14ac:dyDescent="0.3">
      <c r="A189" s="83">
        <v>10.5</v>
      </c>
      <c r="B189" s="84" t="s">
        <v>71</v>
      </c>
      <c r="C189" s="87"/>
      <c r="D189" s="87"/>
      <c r="E189" s="93"/>
      <c r="F189" s="89"/>
      <c r="G189" s="98"/>
    </row>
    <row r="190" spans="1:7" ht="34.200000000000003" customHeight="1" x14ac:dyDescent="0.3">
      <c r="A190" s="82" t="s">
        <v>183</v>
      </c>
      <c r="B190" s="81" t="s">
        <v>645</v>
      </c>
      <c r="C190" s="87" t="s">
        <v>28</v>
      </c>
      <c r="D190" s="87">
        <v>2</v>
      </c>
      <c r="E190" s="93">
        <v>0</v>
      </c>
      <c r="F190" s="89">
        <f t="shared" si="25"/>
        <v>0</v>
      </c>
      <c r="G190" s="98" t="e">
        <f t="shared" si="26"/>
        <v>#DIV/0!</v>
      </c>
    </row>
    <row r="191" spans="1:7" ht="34.200000000000003" customHeight="1" x14ac:dyDescent="0.3">
      <c r="A191" s="82" t="s">
        <v>185</v>
      </c>
      <c r="B191" s="81" t="s">
        <v>186</v>
      </c>
      <c r="C191" s="87" t="s">
        <v>23</v>
      </c>
      <c r="D191" s="87">
        <v>12</v>
      </c>
      <c r="E191" s="93">
        <v>0</v>
      </c>
      <c r="F191" s="89">
        <f t="shared" si="25"/>
        <v>0</v>
      </c>
      <c r="G191" s="98" t="e">
        <f t="shared" si="26"/>
        <v>#DIV/0!</v>
      </c>
    </row>
    <row r="192" spans="1:7" ht="34.200000000000003" customHeight="1" x14ac:dyDescent="0.3">
      <c r="A192" s="80" t="s">
        <v>187</v>
      </c>
      <c r="B192" s="81" t="s">
        <v>188</v>
      </c>
      <c r="C192" s="86" t="s">
        <v>28</v>
      </c>
      <c r="D192" s="86">
        <v>1</v>
      </c>
      <c r="E192" s="92">
        <v>0</v>
      </c>
      <c r="F192" s="89">
        <f t="shared" si="25"/>
        <v>0</v>
      </c>
      <c r="G192" s="98" t="e">
        <f t="shared" si="26"/>
        <v>#DIV/0!</v>
      </c>
    </row>
    <row r="193" spans="1:13" ht="19.95" customHeight="1" x14ac:dyDescent="0.3">
      <c r="A193" s="83">
        <v>10.6</v>
      </c>
      <c r="B193" s="84" t="s">
        <v>408</v>
      </c>
      <c r="C193" s="87"/>
      <c r="D193" s="87"/>
      <c r="E193" s="93"/>
      <c r="F193" s="89"/>
      <c r="G193" s="98"/>
    </row>
    <row r="194" spans="1:13" ht="40.200000000000003" customHeight="1" x14ac:dyDescent="0.3">
      <c r="A194" s="80" t="s">
        <v>409</v>
      </c>
      <c r="B194" s="81" t="s">
        <v>410</v>
      </c>
      <c r="C194" s="86" t="s">
        <v>28</v>
      </c>
      <c r="D194" s="86">
        <v>1</v>
      </c>
      <c r="E194" s="92">
        <v>0</v>
      </c>
      <c r="F194" s="89">
        <f t="shared" si="25"/>
        <v>0</v>
      </c>
      <c r="G194" s="98" t="e">
        <f t="shared" si="26"/>
        <v>#DIV/0!</v>
      </c>
    </row>
    <row r="195" spans="1:13" s="20" customFormat="1" ht="12.15" customHeight="1" x14ac:dyDescent="0.3">
      <c r="A195" s="77"/>
      <c r="B195" s="78"/>
      <c r="C195" s="77"/>
      <c r="D195" s="77"/>
      <c r="E195" s="79"/>
      <c r="F195" s="95"/>
      <c r="G195" s="99"/>
    </row>
    <row r="196" spans="1:13" s="20" customFormat="1" ht="25.95" customHeight="1" x14ac:dyDescent="0.3">
      <c r="A196" s="21"/>
      <c r="B196" s="177"/>
      <c r="C196" s="177"/>
      <c r="D196" s="177"/>
      <c r="E196" s="177"/>
      <c r="F196" s="59">
        <f>+SUM(F168:F194)</f>
        <v>0</v>
      </c>
      <c r="G196" s="30" t="e">
        <f>+SUM(G168:G194)</f>
        <v>#DIV/0!</v>
      </c>
    </row>
    <row r="197" spans="1:13" s="45" customFormat="1" ht="26.4" customHeight="1" x14ac:dyDescent="0.3">
      <c r="A197" s="131">
        <v>11</v>
      </c>
      <c r="B197" s="176" t="s">
        <v>72</v>
      </c>
      <c r="C197" s="176"/>
      <c r="D197" s="176"/>
      <c r="E197" s="176"/>
      <c r="F197" s="176"/>
      <c r="G197" s="176"/>
    </row>
    <row r="198" spans="1:13" ht="75.599999999999994" customHeight="1" x14ac:dyDescent="0.3">
      <c r="A198" s="72" t="s">
        <v>411</v>
      </c>
      <c r="B198" s="44" t="s">
        <v>412</v>
      </c>
      <c r="C198" s="10" t="s">
        <v>2</v>
      </c>
      <c r="D198" s="88">
        <v>17.09</v>
      </c>
      <c r="E198" s="94">
        <v>0</v>
      </c>
      <c r="F198" s="89">
        <f t="shared" ref="F198:F212" si="27">+E198*D198</f>
        <v>0</v>
      </c>
      <c r="G198" s="31" t="e">
        <f>+F198/$G$236</f>
        <v>#DIV/0!</v>
      </c>
      <c r="H198" s="180"/>
    </row>
    <row r="199" spans="1:13" ht="54" customHeight="1" x14ac:dyDescent="0.3">
      <c r="A199" s="72" t="s">
        <v>413</v>
      </c>
      <c r="B199" s="44" t="s">
        <v>592</v>
      </c>
      <c r="C199" s="10" t="s">
        <v>2</v>
      </c>
      <c r="D199" s="88">
        <v>10.199999999999999</v>
      </c>
      <c r="E199" s="94">
        <v>0</v>
      </c>
      <c r="F199" s="89">
        <f t="shared" si="27"/>
        <v>0</v>
      </c>
      <c r="G199" s="31" t="e">
        <f t="shared" ref="G199:G212" si="28">+F199/$G$236</f>
        <v>#DIV/0!</v>
      </c>
      <c r="H199" s="180"/>
    </row>
    <row r="200" spans="1:13" ht="43.65" customHeight="1" x14ac:dyDescent="0.3">
      <c r="A200" s="72" t="s">
        <v>193</v>
      </c>
      <c r="B200" s="44" t="s">
        <v>194</v>
      </c>
      <c r="C200" s="10" t="s">
        <v>2</v>
      </c>
      <c r="D200" s="88">
        <v>14.12</v>
      </c>
      <c r="E200" s="94">
        <v>0</v>
      </c>
      <c r="F200" s="89">
        <f t="shared" si="27"/>
        <v>0</v>
      </c>
      <c r="G200" s="31" t="e">
        <f t="shared" si="28"/>
        <v>#DIV/0!</v>
      </c>
      <c r="H200" s="180"/>
    </row>
    <row r="201" spans="1:13" ht="52.2" customHeight="1" x14ac:dyDescent="0.3">
      <c r="A201" s="72" t="s">
        <v>489</v>
      </c>
      <c r="B201" s="44" t="s">
        <v>646</v>
      </c>
      <c r="C201" s="10" t="s">
        <v>2</v>
      </c>
      <c r="D201" s="88">
        <v>33.229999999999997</v>
      </c>
      <c r="E201" s="94">
        <v>0</v>
      </c>
      <c r="F201" s="89">
        <f t="shared" si="27"/>
        <v>0</v>
      </c>
      <c r="G201" s="31" t="e">
        <f t="shared" si="28"/>
        <v>#DIV/0!</v>
      </c>
      <c r="H201" s="180"/>
    </row>
    <row r="202" spans="1:13" ht="59.7" customHeight="1" x14ac:dyDescent="0.3">
      <c r="A202" s="72" t="s">
        <v>419</v>
      </c>
      <c r="B202" s="44" t="s">
        <v>420</v>
      </c>
      <c r="C202" s="10" t="s">
        <v>2</v>
      </c>
      <c r="D202" s="88">
        <v>36.4</v>
      </c>
      <c r="E202" s="94">
        <v>0</v>
      </c>
      <c r="F202" s="89">
        <f t="shared" si="27"/>
        <v>0</v>
      </c>
      <c r="G202" s="31" t="e">
        <f t="shared" si="28"/>
        <v>#DIV/0!</v>
      </c>
      <c r="H202" s="180"/>
    </row>
    <row r="203" spans="1:13" ht="40.5" customHeight="1" x14ac:dyDescent="0.3">
      <c r="A203" s="72" t="s">
        <v>421</v>
      </c>
      <c r="B203" s="44" t="s">
        <v>422</v>
      </c>
      <c r="C203" s="10" t="s">
        <v>2</v>
      </c>
      <c r="D203" s="88">
        <v>2.76</v>
      </c>
      <c r="E203" s="94">
        <v>0</v>
      </c>
      <c r="F203" s="89">
        <f t="shared" si="27"/>
        <v>0</v>
      </c>
      <c r="G203" s="31" t="e">
        <f t="shared" si="28"/>
        <v>#DIV/0!</v>
      </c>
      <c r="H203" s="180"/>
    </row>
    <row r="204" spans="1:13" ht="46.95" customHeight="1" x14ac:dyDescent="0.3">
      <c r="A204" s="72" t="s">
        <v>647</v>
      </c>
      <c r="B204" s="44" t="s">
        <v>653</v>
      </c>
      <c r="C204" s="10" t="s">
        <v>2</v>
      </c>
      <c r="D204" s="88">
        <v>4.42</v>
      </c>
      <c r="E204" s="94">
        <v>0</v>
      </c>
      <c r="F204" s="89">
        <f t="shared" si="27"/>
        <v>0</v>
      </c>
      <c r="G204" s="31" t="e">
        <f t="shared" si="28"/>
        <v>#DIV/0!</v>
      </c>
      <c r="H204" s="180"/>
      <c r="M204" t="str">
        <f>+LOWER(B204)</f>
        <v>suministro e instalacion de divisiones y puertas para baños
en lamina cold rolled cal. 18, tipo cantiliver, con pintura horneada color segun diseño. incluye todos los accesorios necesarios para su instalacion (soportes, manijas, anclajes).</v>
      </c>
    </row>
    <row r="205" spans="1:13" ht="27.6" x14ac:dyDescent="0.3">
      <c r="A205" s="72" t="s">
        <v>648</v>
      </c>
      <c r="B205" s="44" t="s">
        <v>654</v>
      </c>
      <c r="C205" s="10" t="s">
        <v>2</v>
      </c>
      <c r="D205" s="88">
        <v>2.46</v>
      </c>
      <c r="E205" s="94">
        <v>0</v>
      </c>
      <c r="F205" s="89">
        <f t="shared" si="27"/>
        <v>0</v>
      </c>
      <c r="G205" s="31" t="e">
        <f t="shared" si="28"/>
        <v>#DIV/0!</v>
      </c>
      <c r="H205" s="180"/>
      <c r="M205" t="str">
        <f>+LOWER(B205)</f>
        <v>ventana de un cuerpo tipo persiana con marco. elaborada en perfileria de aluminio anodizado  color natural; incluye herrajes que garanticen su debido funcionamiento.</v>
      </c>
    </row>
    <row r="206" spans="1:13" ht="54" customHeight="1" x14ac:dyDescent="0.3">
      <c r="A206" s="72" t="s">
        <v>593</v>
      </c>
      <c r="B206" s="44" t="s">
        <v>651</v>
      </c>
      <c r="C206" s="10" t="s">
        <v>2</v>
      </c>
      <c r="D206" s="88">
        <v>2.4700000000000002</v>
      </c>
      <c r="E206" s="94">
        <v>0</v>
      </c>
      <c r="F206" s="89">
        <f t="shared" si="27"/>
        <v>0</v>
      </c>
      <c r="G206" s="31" t="e">
        <f t="shared" si="28"/>
        <v>#DIV/0!</v>
      </c>
      <c r="H206" s="179"/>
    </row>
    <row r="207" spans="1:13" ht="42.6" customHeight="1" x14ac:dyDescent="0.3">
      <c r="A207" s="72" t="s">
        <v>195</v>
      </c>
      <c r="B207" s="44" t="s">
        <v>505</v>
      </c>
      <c r="C207" s="10" t="s">
        <v>28</v>
      </c>
      <c r="D207" s="88">
        <v>8</v>
      </c>
      <c r="E207" s="94">
        <v>0</v>
      </c>
      <c r="F207" s="89">
        <f t="shared" si="27"/>
        <v>0</v>
      </c>
      <c r="G207" s="31" t="e">
        <f t="shared" si="28"/>
        <v>#DIV/0!</v>
      </c>
      <c r="H207" s="179"/>
    </row>
    <row r="208" spans="1:13" ht="57.6" customHeight="1" x14ac:dyDescent="0.3">
      <c r="A208" s="74" t="s">
        <v>426</v>
      </c>
      <c r="B208" s="73" t="s">
        <v>596</v>
      </c>
      <c r="C208" s="10" t="s">
        <v>28</v>
      </c>
      <c r="D208" s="88">
        <v>9</v>
      </c>
      <c r="E208" s="94">
        <v>0</v>
      </c>
      <c r="F208" s="89">
        <f t="shared" si="27"/>
        <v>0</v>
      </c>
      <c r="G208" s="31" t="e">
        <f t="shared" si="28"/>
        <v>#DIV/0!</v>
      </c>
      <c r="H208" s="179"/>
    </row>
    <row r="209" spans="1:7" ht="52.95" customHeight="1" x14ac:dyDescent="0.3">
      <c r="A209" s="72" t="s">
        <v>428</v>
      </c>
      <c r="B209" s="44" t="s">
        <v>597</v>
      </c>
      <c r="C209" s="10" t="s">
        <v>28</v>
      </c>
      <c r="D209" s="10">
        <v>5</v>
      </c>
      <c r="E209" s="94">
        <v>0</v>
      </c>
      <c r="F209" s="89">
        <f t="shared" si="27"/>
        <v>0</v>
      </c>
      <c r="G209" s="31" t="e">
        <f t="shared" si="28"/>
        <v>#DIV/0!</v>
      </c>
    </row>
    <row r="210" spans="1:7" ht="43.2" customHeight="1" x14ac:dyDescent="0.3">
      <c r="A210" s="72" t="s">
        <v>430</v>
      </c>
      <c r="B210" s="44" t="s">
        <v>652</v>
      </c>
      <c r="C210" s="10" t="s">
        <v>28</v>
      </c>
      <c r="D210" s="10">
        <v>4</v>
      </c>
      <c r="E210" s="94">
        <v>0</v>
      </c>
      <c r="F210" s="89">
        <f t="shared" si="27"/>
        <v>0</v>
      </c>
      <c r="G210" s="31" t="e">
        <f t="shared" si="28"/>
        <v>#DIV/0!</v>
      </c>
    </row>
    <row r="211" spans="1:7" ht="43.2" customHeight="1" x14ac:dyDescent="0.3">
      <c r="A211" s="72" t="s">
        <v>197</v>
      </c>
      <c r="B211" s="44" t="s">
        <v>198</v>
      </c>
      <c r="C211" s="10" t="s">
        <v>28</v>
      </c>
      <c r="D211" s="10">
        <v>6</v>
      </c>
      <c r="E211" s="94">
        <v>0</v>
      </c>
      <c r="F211" s="89">
        <f t="shared" si="27"/>
        <v>0</v>
      </c>
      <c r="G211" s="31" t="e">
        <f t="shared" si="28"/>
        <v>#DIV/0!</v>
      </c>
    </row>
    <row r="212" spans="1:7" ht="64.95" customHeight="1" x14ac:dyDescent="0.3">
      <c r="A212" s="72" t="s">
        <v>199</v>
      </c>
      <c r="B212" s="44" t="s">
        <v>433</v>
      </c>
      <c r="C212" s="10" t="s">
        <v>28</v>
      </c>
      <c r="D212" s="10">
        <v>1</v>
      </c>
      <c r="E212" s="94">
        <v>0</v>
      </c>
      <c r="F212" s="89">
        <f t="shared" si="27"/>
        <v>0</v>
      </c>
      <c r="G212" s="31" t="e">
        <f t="shared" si="28"/>
        <v>#DIV/0!</v>
      </c>
    </row>
    <row r="213" spans="1:7" s="20" customFormat="1" ht="12.15" customHeight="1" x14ac:dyDescent="0.3">
      <c r="A213" s="5"/>
      <c r="B213" s="6"/>
      <c r="C213" s="5"/>
      <c r="D213" s="5"/>
      <c r="E213" s="8"/>
      <c r="F213" s="50"/>
      <c r="G213" s="29"/>
    </row>
    <row r="214" spans="1:7" s="20" customFormat="1" ht="25.95" customHeight="1" x14ac:dyDescent="0.3">
      <c r="A214" s="21"/>
      <c r="B214" s="177"/>
      <c r="C214" s="177"/>
      <c r="D214" s="177"/>
      <c r="E214" s="177"/>
      <c r="F214" s="59">
        <f>+SUM(F198:F212)</f>
        <v>0</v>
      </c>
      <c r="G214" s="30" t="e">
        <f>+SUM(G198:G212)</f>
        <v>#DIV/0!</v>
      </c>
    </row>
    <row r="215" spans="1:7" s="45" customFormat="1" ht="26.4" customHeight="1" x14ac:dyDescent="0.3">
      <c r="A215" s="131">
        <v>12</v>
      </c>
      <c r="B215" s="176" t="s">
        <v>74</v>
      </c>
      <c r="C215" s="176"/>
      <c r="D215" s="176"/>
      <c r="E215" s="176"/>
      <c r="F215" s="176"/>
      <c r="G215" s="176"/>
    </row>
    <row r="216" spans="1:7" ht="29.4" customHeight="1" x14ac:dyDescent="0.3">
      <c r="A216" s="41">
        <v>12.2</v>
      </c>
      <c r="B216" s="40" t="s">
        <v>436</v>
      </c>
      <c r="C216" s="5" t="s">
        <v>28</v>
      </c>
      <c r="D216" s="5">
        <v>2</v>
      </c>
      <c r="E216" s="89">
        <v>0</v>
      </c>
      <c r="F216" s="89">
        <f>+D216*E216</f>
        <v>0</v>
      </c>
      <c r="G216" s="29" t="e">
        <f>+F216/$G$236</f>
        <v>#DIV/0!</v>
      </c>
    </row>
    <row r="217" spans="1:7" ht="29.4" customHeight="1" x14ac:dyDescent="0.3">
      <c r="A217" s="41" t="s">
        <v>616</v>
      </c>
      <c r="B217" s="44" t="s">
        <v>655</v>
      </c>
      <c r="C217" s="5" t="s">
        <v>28</v>
      </c>
      <c r="D217" s="5">
        <v>1</v>
      </c>
      <c r="E217" s="89">
        <v>0</v>
      </c>
      <c r="F217" s="89">
        <f t="shared" ref="F217:F223" si="29">+D217*E217</f>
        <v>0</v>
      </c>
      <c r="G217" s="29" t="e">
        <f t="shared" ref="G217:G223" si="30">+F217/$G$236</f>
        <v>#DIV/0!</v>
      </c>
    </row>
    <row r="218" spans="1:7" ht="21" customHeight="1" x14ac:dyDescent="0.3">
      <c r="A218" s="41">
        <v>12.5</v>
      </c>
      <c r="B218" s="40" t="s">
        <v>75</v>
      </c>
      <c r="C218" s="5" t="s">
        <v>28</v>
      </c>
      <c r="D218" s="5">
        <v>2</v>
      </c>
      <c r="E218" s="89">
        <v>0</v>
      </c>
      <c r="F218" s="89">
        <f t="shared" si="29"/>
        <v>0</v>
      </c>
      <c r="G218" s="29" t="e">
        <f t="shared" si="30"/>
        <v>#DIV/0!</v>
      </c>
    </row>
    <row r="219" spans="1:7" ht="29.4" customHeight="1" x14ac:dyDescent="0.3">
      <c r="A219" s="72" t="s">
        <v>437</v>
      </c>
      <c r="B219" s="44" t="s">
        <v>438</v>
      </c>
      <c r="C219" s="10" t="s">
        <v>28</v>
      </c>
      <c r="D219" s="10">
        <v>1</v>
      </c>
      <c r="E219" s="90">
        <v>0</v>
      </c>
      <c r="F219" s="89">
        <f t="shared" si="29"/>
        <v>0</v>
      </c>
      <c r="G219" s="29" t="e">
        <f t="shared" si="30"/>
        <v>#DIV/0!</v>
      </c>
    </row>
    <row r="220" spans="1:7" ht="29.4" customHeight="1" x14ac:dyDescent="0.3">
      <c r="A220" s="41">
        <v>12.9</v>
      </c>
      <c r="B220" s="40" t="s">
        <v>440</v>
      </c>
      <c r="C220" s="5" t="s">
        <v>28</v>
      </c>
      <c r="D220" s="5">
        <v>1</v>
      </c>
      <c r="E220" s="89">
        <v>0</v>
      </c>
      <c r="F220" s="89">
        <f t="shared" si="29"/>
        <v>0</v>
      </c>
      <c r="G220" s="29" t="e">
        <f t="shared" si="30"/>
        <v>#DIV/0!</v>
      </c>
    </row>
    <row r="221" spans="1:7" ht="29.4" customHeight="1" x14ac:dyDescent="0.3">
      <c r="A221" s="41">
        <v>12.1</v>
      </c>
      <c r="B221" s="40" t="s">
        <v>77</v>
      </c>
      <c r="C221" s="5" t="s">
        <v>28</v>
      </c>
      <c r="D221" s="5">
        <v>3</v>
      </c>
      <c r="E221" s="89">
        <v>0</v>
      </c>
      <c r="F221" s="89">
        <f t="shared" si="29"/>
        <v>0</v>
      </c>
      <c r="G221" s="29" t="e">
        <f t="shared" si="30"/>
        <v>#DIV/0!</v>
      </c>
    </row>
    <row r="222" spans="1:7" ht="29.4" customHeight="1" x14ac:dyDescent="0.3">
      <c r="A222" s="41">
        <v>12.11</v>
      </c>
      <c r="B222" s="40" t="s">
        <v>78</v>
      </c>
      <c r="C222" s="5" t="s">
        <v>28</v>
      </c>
      <c r="D222" s="5">
        <v>3</v>
      </c>
      <c r="E222" s="89">
        <v>0</v>
      </c>
      <c r="F222" s="89">
        <f t="shared" si="29"/>
        <v>0</v>
      </c>
      <c r="G222" s="29" t="e">
        <f t="shared" si="30"/>
        <v>#DIV/0!</v>
      </c>
    </row>
    <row r="223" spans="1:7" ht="22.95" customHeight="1" x14ac:dyDescent="0.3">
      <c r="A223" s="41">
        <v>12.12</v>
      </c>
      <c r="B223" s="40" t="s">
        <v>79</v>
      </c>
      <c r="C223" s="5" t="s">
        <v>28</v>
      </c>
      <c r="D223" s="5">
        <v>3</v>
      </c>
      <c r="E223" s="89">
        <v>0</v>
      </c>
      <c r="F223" s="89">
        <f t="shared" si="29"/>
        <v>0</v>
      </c>
      <c r="G223" s="29" t="e">
        <f t="shared" si="30"/>
        <v>#DIV/0!</v>
      </c>
    </row>
    <row r="224" spans="1:7" s="20" customFormat="1" ht="12.15" customHeight="1" x14ac:dyDescent="0.3">
      <c r="A224" s="5"/>
      <c r="B224" s="6"/>
      <c r="C224" s="5"/>
      <c r="D224" s="5"/>
      <c r="E224" s="8"/>
      <c r="F224" s="50"/>
      <c r="G224" s="29"/>
    </row>
    <row r="225" spans="1:7" s="20" customFormat="1" ht="25.95" customHeight="1" x14ac:dyDescent="0.3">
      <c r="A225" s="21"/>
      <c r="B225" s="177"/>
      <c r="C225" s="177"/>
      <c r="D225" s="177"/>
      <c r="E225" s="177"/>
      <c r="F225" s="59">
        <f>+SUM(F216:F223)</f>
        <v>0</v>
      </c>
      <c r="G225" s="30" t="e">
        <f>+SUM(G216:G223)</f>
        <v>#DIV/0!</v>
      </c>
    </row>
    <row r="226" spans="1:7" s="45" customFormat="1" ht="26.4" customHeight="1" x14ac:dyDescent="0.3">
      <c r="A226" s="131">
        <v>13</v>
      </c>
      <c r="B226" s="176" t="s">
        <v>442</v>
      </c>
      <c r="C226" s="176"/>
      <c r="D226" s="176"/>
      <c r="E226" s="176"/>
      <c r="F226" s="176"/>
      <c r="G226" s="176"/>
    </row>
    <row r="227" spans="1:7" ht="37.950000000000003" customHeight="1" x14ac:dyDescent="0.3">
      <c r="A227" s="72" t="s">
        <v>443</v>
      </c>
      <c r="B227" s="44" t="s">
        <v>649</v>
      </c>
      <c r="C227" s="10" t="s">
        <v>28</v>
      </c>
      <c r="D227" s="10">
        <v>1</v>
      </c>
      <c r="E227" s="89">
        <v>0</v>
      </c>
      <c r="F227" s="89">
        <f>+D227*E227</f>
        <v>0</v>
      </c>
      <c r="G227" s="31" t="e">
        <f>+F227/$G$236</f>
        <v>#DIV/0!</v>
      </c>
    </row>
    <row r="228" spans="1:7" ht="33.6" customHeight="1" x14ac:dyDescent="0.3">
      <c r="A228" s="41">
        <v>13.6</v>
      </c>
      <c r="B228" s="44" t="s">
        <v>585</v>
      </c>
      <c r="C228" s="5" t="s">
        <v>28</v>
      </c>
      <c r="D228" s="5">
        <v>1</v>
      </c>
      <c r="E228" s="89">
        <v>0</v>
      </c>
      <c r="F228" s="89">
        <f t="shared" ref="F228:F229" si="31">+D228*E228</f>
        <v>0</v>
      </c>
      <c r="G228" s="31" t="e">
        <f>+F228/$G$236</f>
        <v>#DIV/0!</v>
      </c>
    </row>
    <row r="229" spans="1:7" ht="21.6" customHeight="1" x14ac:dyDescent="0.3">
      <c r="A229" s="41">
        <v>13.8</v>
      </c>
      <c r="B229" s="40" t="s">
        <v>448</v>
      </c>
      <c r="C229" s="5" t="s">
        <v>23</v>
      </c>
      <c r="D229" s="5">
        <v>4</v>
      </c>
      <c r="E229" s="89">
        <v>0</v>
      </c>
      <c r="F229" s="89">
        <f t="shared" si="31"/>
        <v>0</v>
      </c>
      <c r="G229" s="31" t="e">
        <f>+F229/$G$236</f>
        <v>#DIV/0!</v>
      </c>
    </row>
    <row r="230" spans="1:7" s="20" customFormat="1" ht="12.15" customHeight="1" x14ac:dyDescent="0.3">
      <c r="A230" s="5"/>
      <c r="B230" s="6"/>
      <c r="C230" s="5"/>
      <c r="D230" s="5"/>
      <c r="E230" s="8"/>
      <c r="F230" s="50"/>
      <c r="G230" s="29"/>
    </row>
    <row r="231" spans="1:7" s="20" customFormat="1" ht="25.95" customHeight="1" x14ac:dyDescent="0.3">
      <c r="A231" s="21"/>
      <c r="B231" s="177"/>
      <c r="C231" s="177"/>
      <c r="D231" s="177"/>
      <c r="E231" s="177"/>
      <c r="F231" s="59">
        <f>+SUM(F227:F229)</f>
        <v>0</v>
      </c>
      <c r="G231" s="30" t="e">
        <f>+SUM(G227:G229)</f>
        <v>#DIV/0!</v>
      </c>
    </row>
    <row r="232" spans="1:7" s="45" customFormat="1" ht="26.4" customHeight="1" x14ac:dyDescent="0.3">
      <c r="A232" s="131">
        <v>16</v>
      </c>
      <c r="B232" s="176" t="s">
        <v>81</v>
      </c>
      <c r="C232" s="176"/>
      <c r="D232" s="176"/>
      <c r="E232" s="176"/>
      <c r="F232" s="176"/>
      <c r="G232" s="176"/>
    </row>
    <row r="233" spans="1:7" ht="17.399999999999999" customHeight="1" x14ac:dyDescent="0.3">
      <c r="A233" s="41">
        <v>16.100000000000001</v>
      </c>
      <c r="B233" s="40" t="s">
        <v>82</v>
      </c>
      <c r="C233" s="5" t="s">
        <v>2</v>
      </c>
      <c r="D233" s="5">
        <v>235.24</v>
      </c>
      <c r="E233" s="89">
        <v>0</v>
      </c>
      <c r="F233" s="89">
        <f>+E233*D233</f>
        <v>0</v>
      </c>
      <c r="G233" s="100" t="e">
        <f>+F233/G236</f>
        <v>#DIV/0!</v>
      </c>
    </row>
    <row r="234" spans="1:7" s="20" customFormat="1" ht="12.15" customHeight="1" x14ac:dyDescent="0.3">
      <c r="A234" s="5"/>
      <c r="B234" s="6"/>
      <c r="C234" s="5"/>
      <c r="D234" s="5"/>
      <c r="E234" s="8"/>
      <c r="F234" s="50"/>
      <c r="G234" s="29"/>
    </row>
    <row r="235" spans="1:7" s="20" customFormat="1" ht="25.95" customHeight="1" x14ac:dyDescent="0.3">
      <c r="A235" s="21"/>
      <c r="B235" s="177"/>
      <c r="C235" s="177"/>
      <c r="D235" s="177"/>
      <c r="E235" s="177"/>
      <c r="F235" s="59">
        <f>+F233</f>
        <v>0</v>
      </c>
      <c r="G235" s="30" t="e">
        <f>+G233</f>
        <v>#DIV/0!</v>
      </c>
    </row>
    <row r="236" spans="1:7" s="20" customFormat="1" ht="34.950000000000003" customHeight="1" x14ac:dyDescent="0.3">
      <c r="A236" s="19"/>
      <c r="C236" s="19"/>
      <c r="D236" s="19"/>
      <c r="E236" s="183" t="s">
        <v>205</v>
      </c>
      <c r="F236" s="183"/>
      <c r="G236" s="132">
        <f>+F14+F24+F39+F49+F57+F67+F154+F165+F196+F214+F225+F231+F235+F8</f>
        <v>0</v>
      </c>
    </row>
    <row r="237" spans="1:7" ht="15" thickBot="1" x14ac:dyDescent="0.35"/>
    <row r="238" spans="1:7" s="4" customFormat="1" ht="34.950000000000003" customHeight="1" thickBot="1" x14ac:dyDescent="0.35">
      <c r="A238" s="184" t="s">
        <v>625</v>
      </c>
      <c r="B238" s="185"/>
      <c r="C238" s="185"/>
      <c r="D238" s="185"/>
      <c r="E238" s="185"/>
      <c r="F238" s="185"/>
      <c r="G238" s="186"/>
    </row>
    <row r="239" spans="1:7" s="53" customFormat="1" ht="34.200000000000003" customHeight="1" x14ac:dyDescent="0.3">
      <c r="A239" s="54" t="s">
        <v>129</v>
      </c>
      <c r="B239" s="54" t="s">
        <v>130</v>
      </c>
      <c r="C239" s="54" t="s">
        <v>131</v>
      </c>
      <c r="D239" s="54" t="s">
        <v>132</v>
      </c>
      <c r="E239" s="71" t="s">
        <v>631</v>
      </c>
      <c r="F239" s="71" t="s">
        <v>632</v>
      </c>
      <c r="G239" s="57" t="s">
        <v>133</v>
      </c>
    </row>
    <row r="240" spans="1:7" s="45" customFormat="1" ht="26.4" customHeight="1" x14ac:dyDescent="0.3">
      <c r="A240" s="131">
        <v>1</v>
      </c>
      <c r="B240" s="176" t="s">
        <v>0</v>
      </c>
      <c r="C240" s="176"/>
      <c r="D240" s="176"/>
      <c r="E240" s="176"/>
      <c r="F240" s="176"/>
      <c r="G240" s="176"/>
    </row>
    <row r="241" spans="1:7" ht="25.2" customHeight="1" x14ac:dyDescent="0.3">
      <c r="A241" s="41">
        <v>1.5</v>
      </c>
      <c r="B241" s="40" t="s">
        <v>1</v>
      </c>
      <c r="C241" s="5" t="s">
        <v>2</v>
      </c>
      <c r="D241" s="5">
        <v>42.15</v>
      </c>
      <c r="E241" s="89">
        <v>0</v>
      </c>
      <c r="F241" s="89">
        <f>+D241*E241</f>
        <v>0</v>
      </c>
      <c r="G241" s="29" t="e">
        <f>+F241/G326</f>
        <v>#DIV/0!</v>
      </c>
    </row>
    <row r="242" spans="1:7" s="20" customFormat="1" ht="12.15" customHeight="1" x14ac:dyDescent="0.3">
      <c r="A242" s="5"/>
      <c r="B242" s="6"/>
      <c r="C242" s="5"/>
      <c r="D242" s="5"/>
      <c r="E242" s="8"/>
      <c r="F242" s="50"/>
      <c r="G242" s="29"/>
    </row>
    <row r="243" spans="1:7" s="20" customFormat="1" ht="25.95" customHeight="1" x14ac:dyDescent="0.3">
      <c r="A243" s="21"/>
      <c r="B243" s="177"/>
      <c r="C243" s="177"/>
      <c r="D243" s="177"/>
      <c r="E243" s="177"/>
      <c r="F243" s="59">
        <f>+F241</f>
        <v>0</v>
      </c>
      <c r="G243" s="30" t="e">
        <f>+G241</f>
        <v>#DIV/0!</v>
      </c>
    </row>
    <row r="244" spans="1:7" s="45" customFormat="1" ht="26.4" customHeight="1" x14ac:dyDescent="0.3">
      <c r="A244" s="131">
        <v>2</v>
      </c>
      <c r="B244" s="176" t="s">
        <v>3</v>
      </c>
      <c r="C244" s="176"/>
      <c r="D244" s="176"/>
      <c r="E244" s="176"/>
      <c r="F244" s="176"/>
      <c r="G244" s="176"/>
    </row>
    <row r="245" spans="1:7" ht="21.6" customHeight="1" x14ac:dyDescent="0.3">
      <c r="A245" s="41">
        <v>2.2000000000000002</v>
      </c>
      <c r="B245" s="40" t="s">
        <v>4</v>
      </c>
      <c r="C245" s="5" t="s">
        <v>5</v>
      </c>
      <c r="D245" s="5">
        <v>46.05</v>
      </c>
      <c r="E245" s="89">
        <v>0</v>
      </c>
      <c r="F245" s="89">
        <f>+D245*E245</f>
        <v>0</v>
      </c>
      <c r="G245" s="29" t="e">
        <f>+F245/$G$326</f>
        <v>#DIV/0!</v>
      </c>
    </row>
    <row r="246" spans="1:7" ht="37.200000000000003" customHeight="1" x14ac:dyDescent="0.3">
      <c r="A246" s="41">
        <v>2.2999999999999998</v>
      </c>
      <c r="B246" s="44" t="s">
        <v>135</v>
      </c>
      <c r="C246" s="5" t="s">
        <v>5</v>
      </c>
      <c r="D246" s="5">
        <v>12.85</v>
      </c>
      <c r="E246" s="89">
        <v>0</v>
      </c>
      <c r="F246" s="89">
        <f t="shared" ref="F246:F247" si="32">+D246*E246</f>
        <v>0</v>
      </c>
      <c r="G246" s="29" t="e">
        <f t="shared" ref="G246:G247" si="33">+F246/$G$326</f>
        <v>#DIV/0!</v>
      </c>
    </row>
    <row r="247" spans="1:7" ht="15.75" customHeight="1" x14ac:dyDescent="0.3">
      <c r="A247" s="41">
        <v>2.4</v>
      </c>
      <c r="B247" s="40" t="s">
        <v>6</v>
      </c>
      <c r="C247" s="5" t="s">
        <v>5</v>
      </c>
      <c r="D247" s="5">
        <v>46.05</v>
      </c>
      <c r="E247" s="89">
        <v>0</v>
      </c>
      <c r="F247" s="89">
        <f t="shared" si="32"/>
        <v>0</v>
      </c>
      <c r="G247" s="29" t="e">
        <f t="shared" si="33"/>
        <v>#DIV/0!</v>
      </c>
    </row>
    <row r="248" spans="1:7" s="20" customFormat="1" ht="12.15" customHeight="1" x14ac:dyDescent="0.3">
      <c r="A248" s="5"/>
      <c r="B248" s="6"/>
      <c r="C248" s="5"/>
      <c r="D248" s="5"/>
      <c r="E248" s="8"/>
      <c r="F248" s="50"/>
      <c r="G248" s="29"/>
    </row>
    <row r="249" spans="1:7" s="20" customFormat="1" ht="25.95" customHeight="1" x14ac:dyDescent="0.3">
      <c r="A249" s="21"/>
      <c r="B249" s="177"/>
      <c r="C249" s="177"/>
      <c r="D249" s="177"/>
      <c r="E249" s="177"/>
      <c r="F249" s="59">
        <f>+SUM(F245:F247)</f>
        <v>0</v>
      </c>
      <c r="G249" s="30" t="e">
        <f>+SUM(G245:G247)</f>
        <v>#DIV/0!</v>
      </c>
    </row>
    <row r="250" spans="1:7" s="45" customFormat="1" ht="26.4" customHeight="1" x14ac:dyDescent="0.3">
      <c r="A250" s="131">
        <v>3</v>
      </c>
      <c r="B250" s="176" t="s">
        <v>7</v>
      </c>
      <c r="C250" s="176"/>
      <c r="D250" s="176"/>
      <c r="E250" s="176"/>
      <c r="F250" s="176"/>
      <c r="G250" s="176"/>
    </row>
    <row r="251" spans="1:7" ht="23.4" customHeight="1" x14ac:dyDescent="0.3">
      <c r="A251" s="41">
        <v>3.1</v>
      </c>
      <c r="B251" s="40" t="s">
        <v>8</v>
      </c>
      <c r="C251" s="5" t="s">
        <v>2</v>
      </c>
      <c r="D251" s="5">
        <v>7.4</v>
      </c>
      <c r="E251" s="89">
        <v>0</v>
      </c>
      <c r="F251" s="89">
        <f>+D251*E251</f>
        <v>0</v>
      </c>
      <c r="G251" s="29" t="e">
        <f>+F251/$G$326</f>
        <v>#DIV/0!</v>
      </c>
    </row>
    <row r="252" spans="1:7" ht="23.4" customHeight="1" x14ac:dyDescent="0.3">
      <c r="A252" s="41">
        <v>3.3</v>
      </c>
      <c r="B252" s="40" t="s">
        <v>9</v>
      </c>
      <c r="C252" s="5" t="s">
        <v>5</v>
      </c>
      <c r="D252" s="5">
        <v>2.58</v>
      </c>
      <c r="E252" s="89">
        <v>0</v>
      </c>
      <c r="F252" s="89">
        <f t="shared" ref="F252:F257" si="34">+D252*E252</f>
        <v>0</v>
      </c>
      <c r="G252" s="29" t="e">
        <f t="shared" ref="G252:G257" si="35">+F252/$G$326</f>
        <v>#DIV/0!</v>
      </c>
    </row>
    <row r="253" spans="1:7" ht="23.4" customHeight="1" x14ac:dyDescent="0.3">
      <c r="A253" s="41">
        <v>3.4</v>
      </c>
      <c r="B253" s="40" t="s">
        <v>10</v>
      </c>
      <c r="C253" s="5" t="s">
        <v>5</v>
      </c>
      <c r="D253" s="5">
        <v>1.51</v>
      </c>
      <c r="E253" s="89">
        <v>0</v>
      </c>
      <c r="F253" s="89">
        <f t="shared" si="34"/>
        <v>0</v>
      </c>
      <c r="G253" s="29" t="e">
        <f t="shared" si="35"/>
        <v>#DIV/0!</v>
      </c>
    </row>
    <row r="254" spans="1:7" ht="23.4" customHeight="1" x14ac:dyDescent="0.3">
      <c r="A254" s="41">
        <v>3.5</v>
      </c>
      <c r="B254" s="40" t="s">
        <v>11</v>
      </c>
      <c r="C254" s="5" t="s">
        <v>2</v>
      </c>
      <c r="D254" s="5">
        <v>42.83</v>
      </c>
      <c r="E254" s="89">
        <v>0</v>
      </c>
      <c r="F254" s="89">
        <f t="shared" si="34"/>
        <v>0</v>
      </c>
      <c r="G254" s="29" t="e">
        <f t="shared" si="35"/>
        <v>#DIV/0!</v>
      </c>
    </row>
    <row r="255" spans="1:7" ht="23.4" customHeight="1" x14ac:dyDescent="0.3">
      <c r="A255" s="41">
        <v>3.6</v>
      </c>
      <c r="B255" s="40" t="s">
        <v>12</v>
      </c>
      <c r="C255" s="5" t="s">
        <v>13</v>
      </c>
      <c r="D255" s="5">
        <v>488.22</v>
      </c>
      <c r="E255" s="89">
        <v>0</v>
      </c>
      <c r="F255" s="89">
        <f t="shared" si="34"/>
        <v>0</v>
      </c>
      <c r="G255" s="29" t="e">
        <f t="shared" si="35"/>
        <v>#DIV/0!</v>
      </c>
    </row>
    <row r="256" spans="1:7" ht="23.4" customHeight="1" x14ac:dyDescent="0.3">
      <c r="A256" s="41">
        <v>3.7</v>
      </c>
      <c r="B256" s="40" t="s">
        <v>14</v>
      </c>
      <c r="C256" s="5" t="s">
        <v>13</v>
      </c>
      <c r="D256" s="5">
        <v>152.1</v>
      </c>
      <c r="E256" s="89">
        <v>0</v>
      </c>
      <c r="F256" s="89">
        <f t="shared" si="34"/>
        <v>0</v>
      </c>
      <c r="G256" s="29" t="e">
        <f t="shared" si="35"/>
        <v>#DIV/0!</v>
      </c>
    </row>
    <row r="257" spans="1:7" ht="23.4" customHeight="1" x14ac:dyDescent="0.3">
      <c r="A257" s="41">
        <v>3.8</v>
      </c>
      <c r="B257" s="40" t="s">
        <v>15</v>
      </c>
      <c r="C257" s="5" t="s">
        <v>5</v>
      </c>
      <c r="D257" s="5">
        <v>0.83</v>
      </c>
      <c r="E257" s="89">
        <v>0</v>
      </c>
      <c r="F257" s="89">
        <f t="shared" si="34"/>
        <v>0</v>
      </c>
      <c r="G257" s="29" t="e">
        <f t="shared" si="35"/>
        <v>#DIV/0!</v>
      </c>
    </row>
    <row r="258" spans="1:7" s="20" customFormat="1" ht="12.15" customHeight="1" x14ac:dyDescent="0.3">
      <c r="A258" s="5"/>
      <c r="B258" s="6"/>
      <c r="C258" s="5"/>
      <c r="D258" s="5"/>
      <c r="E258" s="8"/>
      <c r="F258" s="50"/>
      <c r="G258" s="29"/>
    </row>
    <row r="259" spans="1:7" s="20" customFormat="1" ht="25.95" customHeight="1" x14ac:dyDescent="0.3">
      <c r="A259" s="21"/>
      <c r="B259" s="177"/>
      <c r="C259" s="177"/>
      <c r="D259" s="177"/>
      <c r="E259" s="177"/>
      <c r="F259" s="59">
        <f>+SUM(F251:F257)</f>
        <v>0</v>
      </c>
      <c r="G259" s="30" t="e">
        <f>+SUM(G251:G257)</f>
        <v>#DIV/0!</v>
      </c>
    </row>
    <row r="260" spans="1:7" s="45" customFormat="1" ht="26.4" customHeight="1" x14ac:dyDescent="0.3">
      <c r="A260" s="131">
        <v>4</v>
      </c>
      <c r="B260" s="176" t="s">
        <v>16</v>
      </c>
      <c r="C260" s="176"/>
      <c r="D260" s="176"/>
      <c r="E260" s="176"/>
      <c r="F260" s="176"/>
      <c r="G260" s="176"/>
    </row>
    <row r="261" spans="1:7" ht="27.6" customHeight="1" x14ac:dyDescent="0.3">
      <c r="A261" s="41" t="s">
        <v>656</v>
      </c>
      <c r="B261" s="40" t="s">
        <v>587</v>
      </c>
      <c r="C261" s="5" t="s">
        <v>2</v>
      </c>
      <c r="D261" s="5">
        <v>16.690000000000001</v>
      </c>
      <c r="E261" s="89">
        <v>0</v>
      </c>
      <c r="F261" s="89">
        <f>+E261*D261</f>
        <v>0</v>
      </c>
      <c r="G261" s="29" t="e">
        <f>+F261/$G$326</f>
        <v>#DIV/0!</v>
      </c>
    </row>
    <row r="262" spans="1:7" ht="27.6" customHeight="1" x14ac:dyDescent="0.3">
      <c r="A262" s="41">
        <v>4.2</v>
      </c>
      <c r="B262" s="40" t="s">
        <v>17</v>
      </c>
      <c r="C262" s="5" t="s">
        <v>5</v>
      </c>
      <c r="D262" s="5">
        <v>1.59</v>
      </c>
      <c r="E262" s="89">
        <v>0</v>
      </c>
      <c r="F262" s="89">
        <f t="shared" ref="F262:F266" si="36">+E262*D262</f>
        <v>0</v>
      </c>
      <c r="G262" s="29" t="e">
        <f t="shared" ref="G262:G266" si="37">+F262/$G$326</f>
        <v>#DIV/0!</v>
      </c>
    </row>
    <row r="263" spans="1:7" ht="27.6" customHeight="1" x14ac:dyDescent="0.3">
      <c r="A263" s="41">
        <v>4.5999999999999996</v>
      </c>
      <c r="B263" s="40" t="s">
        <v>19</v>
      </c>
      <c r="C263" s="5" t="s">
        <v>5</v>
      </c>
      <c r="D263" s="5">
        <v>1.78</v>
      </c>
      <c r="E263" s="89">
        <v>0</v>
      </c>
      <c r="F263" s="89">
        <f t="shared" si="36"/>
        <v>0</v>
      </c>
      <c r="G263" s="29" t="e">
        <f t="shared" si="37"/>
        <v>#DIV/0!</v>
      </c>
    </row>
    <row r="264" spans="1:7" ht="27.6" customHeight="1" x14ac:dyDescent="0.3">
      <c r="A264" s="41">
        <v>4.7</v>
      </c>
      <c r="B264" s="40" t="s">
        <v>12</v>
      </c>
      <c r="C264" s="5" t="s">
        <v>13</v>
      </c>
      <c r="D264" s="5">
        <v>967.23</v>
      </c>
      <c r="E264" s="89">
        <v>0</v>
      </c>
      <c r="F264" s="89">
        <f t="shared" si="36"/>
        <v>0</v>
      </c>
      <c r="G264" s="29" t="e">
        <f t="shared" si="37"/>
        <v>#DIV/0!</v>
      </c>
    </row>
    <row r="265" spans="1:7" ht="27.6" customHeight="1" x14ac:dyDescent="0.3">
      <c r="A265" s="41">
        <v>4.8</v>
      </c>
      <c r="B265" s="40" t="s">
        <v>14</v>
      </c>
      <c r="C265" s="5" t="s">
        <v>13</v>
      </c>
      <c r="D265" s="5">
        <v>185.06</v>
      </c>
      <c r="E265" s="89">
        <v>0</v>
      </c>
      <c r="F265" s="89">
        <f t="shared" si="36"/>
        <v>0</v>
      </c>
      <c r="G265" s="29" t="e">
        <f t="shared" si="37"/>
        <v>#DIV/0!</v>
      </c>
    </row>
    <row r="266" spans="1:7" ht="27.6" customHeight="1" x14ac:dyDescent="0.3">
      <c r="A266" s="41" t="s">
        <v>138</v>
      </c>
      <c r="B266" s="40" t="s">
        <v>139</v>
      </c>
      <c r="C266" s="5" t="s">
        <v>23</v>
      </c>
      <c r="D266" s="5">
        <v>21.55</v>
      </c>
      <c r="E266" s="89">
        <v>0</v>
      </c>
      <c r="F266" s="89">
        <f t="shared" si="36"/>
        <v>0</v>
      </c>
      <c r="G266" s="29" t="e">
        <f t="shared" si="37"/>
        <v>#DIV/0!</v>
      </c>
    </row>
    <row r="267" spans="1:7" s="20" customFormat="1" ht="12.15" customHeight="1" x14ac:dyDescent="0.3">
      <c r="A267" s="5"/>
      <c r="B267" s="6"/>
      <c r="C267" s="5"/>
      <c r="D267" s="5"/>
      <c r="E267" s="8"/>
      <c r="F267" s="50"/>
      <c r="G267" s="29"/>
    </row>
    <row r="268" spans="1:7" s="20" customFormat="1" ht="25.95" customHeight="1" x14ac:dyDescent="0.3">
      <c r="A268" s="21"/>
      <c r="B268" s="177"/>
      <c r="C268" s="177"/>
      <c r="D268" s="177"/>
      <c r="E268" s="177"/>
      <c r="F268" s="59">
        <f>+SUM(F261:F267)</f>
        <v>0</v>
      </c>
      <c r="G268" s="30" t="e">
        <f>+SUM(G261:G266)</f>
        <v>#DIV/0!</v>
      </c>
    </row>
    <row r="269" spans="1:7" s="45" customFormat="1" ht="26.4" customHeight="1" x14ac:dyDescent="0.3">
      <c r="A269" s="131">
        <v>5</v>
      </c>
      <c r="B269" s="176" t="s">
        <v>20</v>
      </c>
      <c r="C269" s="176"/>
      <c r="D269" s="176"/>
      <c r="E269" s="176"/>
      <c r="F269" s="176"/>
      <c r="G269" s="176"/>
    </row>
    <row r="270" spans="1:7" ht="28.95" customHeight="1" x14ac:dyDescent="0.3">
      <c r="A270" s="41">
        <v>5.2</v>
      </c>
      <c r="B270" s="40" t="s">
        <v>21</v>
      </c>
      <c r="C270" s="5" t="s">
        <v>2</v>
      </c>
      <c r="D270" s="5">
        <v>38.479999999999997</v>
      </c>
      <c r="E270" s="89">
        <v>0</v>
      </c>
      <c r="F270" s="89">
        <f>+D270*E270</f>
        <v>0</v>
      </c>
      <c r="G270" s="29" t="e">
        <f>+F270/$G$326</f>
        <v>#DIV/0!</v>
      </c>
    </row>
    <row r="271" spans="1:7" ht="28.95" customHeight="1" x14ac:dyDescent="0.3">
      <c r="A271" s="41" t="s">
        <v>140</v>
      </c>
      <c r="B271" s="40" t="s">
        <v>141</v>
      </c>
      <c r="C271" s="5" t="s">
        <v>2</v>
      </c>
      <c r="D271" s="5">
        <v>13.19</v>
      </c>
      <c r="E271" s="89">
        <v>0</v>
      </c>
      <c r="F271" s="89">
        <f t="shared" ref="F271:F274" si="38">+D271*E271</f>
        <v>0</v>
      </c>
      <c r="G271" s="29" t="e">
        <f t="shared" ref="G271:G274" si="39">+F271/$G$326</f>
        <v>#DIV/0!</v>
      </c>
    </row>
    <row r="272" spans="1:7" ht="28.95" customHeight="1" x14ac:dyDescent="0.3">
      <c r="A272" s="41">
        <v>5.6</v>
      </c>
      <c r="B272" s="44" t="s">
        <v>22</v>
      </c>
      <c r="C272" s="5" t="s">
        <v>23</v>
      </c>
      <c r="D272" s="5">
        <v>26.15</v>
      </c>
      <c r="E272" s="89">
        <v>0</v>
      </c>
      <c r="F272" s="89">
        <f t="shared" si="38"/>
        <v>0</v>
      </c>
      <c r="G272" s="29" t="e">
        <f t="shared" si="39"/>
        <v>#DIV/0!</v>
      </c>
    </row>
    <row r="273" spans="1:7" ht="28.95" customHeight="1" x14ac:dyDescent="0.3">
      <c r="A273" s="41">
        <v>5.7</v>
      </c>
      <c r="B273" s="44" t="s">
        <v>604</v>
      </c>
      <c r="C273" s="5" t="s">
        <v>23</v>
      </c>
      <c r="D273" s="5">
        <v>3.2</v>
      </c>
      <c r="E273" s="89">
        <v>0</v>
      </c>
      <c r="F273" s="89">
        <f t="shared" si="38"/>
        <v>0</v>
      </c>
      <c r="G273" s="29" t="e">
        <f t="shared" si="39"/>
        <v>#DIV/0!</v>
      </c>
    </row>
    <row r="274" spans="1:7" ht="28.95" customHeight="1" x14ac:dyDescent="0.3">
      <c r="A274" s="41">
        <v>5.8</v>
      </c>
      <c r="B274" s="40" t="s">
        <v>142</v>
      </c>
      <c r="C274" s="5" t="s">
        <v>2</v>
      </c>
      <c r="D274" s="5">
        <v>25.29</v>
      </c>
      <c r="E274" s="89">
        <v>0</v>
      </c>
      <c r="F274" s="89">
        <f t="shared" si="38"/>
        <v>0</v>
      </c>
      <c r="G274" s="29" t="e">
        <f t="shared" si="39"/>
        <v>#DIV/0!</v>
      </c>
    </row>
    <row r="275" spans="1:7" s="20" customFormat="1" ht="12.15" customHeight="1" x14ac:dyDescent="0.3">
      <c r="A275" s="5"/>
      <c r="B275" s="6"/>
      <c r="C275" s="5"/>
      <c r="D275" s="5"/>
      <c r="E275" s="8"/>
      <c r="F275" s="50"/>
      <c r="G275" s="29"/>
    </row>
    <row r="276" spans="1:7" s="20" customFormat="1" ht="25.95" customHeight="1" x14ac:dyDescent="0.3">
      <c r="A276" s="21"/>
      <c r="B276" s="177"/>
      <c r="C276" s="177"/>
      <c r="D276" s="177"/>
      <c r="E276" s="177"/>
      <c r="F276" s="59">
        <f>+SUM(F270:F274)</f>
        <v>0</v>
      </c>
      <c r="G276" s="30" t="e">
        <f>+SUM(G270:G274)</f>
        <v>#DIV/0!</v>
      </c>
    </row>
    <row r="277" spans="1:7" s="45" customFormat="1" ht="26.4" customHeight="1" x14ac:dyDescent="0.3">
      <c r="A277" s="131">
        <v>6</v>
      </c>
      <c r="B277" s="176" t="s">
        <v>24</v>
      </c>
      <c r="C277" s="176"/>
      <c r="D277" s="176"/>
      <c r="E277" s="176"/>
      <c r="F277" s="176"/>
      <c r="G277" s="176"/>
    </row>
    <row r="278" spans="1:7" ht="20.399999999999999" customHeight="1" x14ac:dyDescent="0.3">
      <c r="A278" s="41">
        <v>6.1</v>
      </c>
      <c r="B278" s="40" t="s">
        <v>25</v>
      </c>
      <c r="C278" s="5" t="s">
        <v>2</v>
      </c>
      <c r="D278" s="5">
        <v>63.56</v>
      </c>
      <c r="E278" s="89">
        <v>0</v>
      </c>
      <c r="F278" s="89">
        <f>+D278*E278</f>
        <v>0</v>
      </c>
      <c r="G278" s="29" t="e">
        <f>+F278/$G$326</f>
        <v>#DIV/0!</v>
      </c>
    </row>
    <row r="279" spans="1:7" ht="20.399999999999999" customHeight="1" x14ac:dyDescent="0.3">
      <c r="A279" s="41">
        <v>6.7</v>
      </c>
      <c r="B279" s="40" t="s">
        <v>558</v>
      </c>
      <c r="C279" s="5" t="s">
        <v>23</v>
      </c>
      <c r="D279" s="5">
        <v>10.06</v>
      </c>
      <c r="E279" s="89">
        <v>0</v>
      </c>
      <c r="F279" s="89">
        <f t="shared" ref="F279:F281" si="40">+D279*E279</f>
        <v>0</v>
      </c>
      <c r="G279" s="29" t="e">
        <f t="shared" ref="G279:G281" si="41">+F279/$G$326</f>
        <v>#DIV/0!</v>
      </c>
    </row>
    <row r="280" spans="1:7" ht="20.399999999999999" customHeight="1" x14ac:dyDescent="0.3">
      <c r="A280" s="41">
        <v>6.8</v>
      </c>
      <c r="B280" s="40" t="s">
        <v>624</v>
      </c>
      <c r="C280" s="5" t="s">
        <v>23</v>
      </c>
      <c r="D280" s="5">
        <v>19.59</v>
      </c>
      <c r="E280" s="89">
        <v>0</v>
      </c>
      <c r="F280" s="89">
        <f t="shared" si="40"/>
        <v>0</v>
      </c>
      <c r="G280" s="29" t="e">
        <f t="shared" si="41"/>
        <v>#DIV/0!</v>
      </c>
    </row>
    <row r="281" spans="1:7" ht="20.399999999999999" customHeight="1" x14ac:dyDescent="0.3">
      <c r="A281" s="41">
        <v>6.9</v>
      </c>
      <c r="B281" s="40" t="s">
        <v>27</v>
      </c>
      <c r="C281" s="5" t="s">
        <v>28</v>
      </c>
      <c r="D281" s="5">
        <v>30</v>
      </c>
      <c r="E281" s="89">
        <v>0</v>
      </c>
      <c r="F281" s="89">
        <f t="shared" si="40"/>
        <v>0</v>
      </c>
      <c r="G281" s="29" t="e">
        <f t="shared" si="41"/>
        <v>#DIV/0!</v>
      </c>
    </row>
    <row r="282" spans="1:7" s="20" customFormat="1" ht="12.15" customHeight="1" x14ac:dyDescent="0.3">
      <c r="A282" s="5"/>
      <c r="B282" s="6"/>
      <c r="C282" s="5"/>
      <c r="D282" s="5"/>
      <c r="E282" s="8"/>
      <c r="F282" s="50"/>
      <c r="G282" s="29"/>
    </row>
    <row r="283" spans="1:7" s="20" customFormat="1" ht="25.95" customHeight="1" x14ac:dyDescent="0.3">
      <c r="A283" s="21"/>
      <c r="B283" s="177"/>
      <c r="C283" s="177"/>
      <c r="D283" s="177"/>
      <c r="E283" s="177"/>
      <c r="F283" s="59">
        <f>+SUM(F278:F281)</f>
        <v>0</v>
      </c>
      <c r="G283" s="30" t="e">
        <f>+SUM(G278:G281)</f>
        <v>#DIV/0!</v>
      </c>
    </row>
    <row r="284" spans="1:7" s="45" customFormat="1" ht="26.4" customHeight="1" x14ac:dyDescent="0.3">
      <c r="A284" s="131">
        <v>7</v>
      </c>
      <c r="B284" s="176" t="s">
        <v>29</v>
      </c>
      <c r="C284" s="176"/>
      <c r="D284" s="176"/>
      <c r="E284" s="176"/>
      <c r="F284" s="176"/>
      <c r="G284" s="176"/>
    </row>
    <row r="285" spans="1:7" ht="19.2" customHeight="1" x14ac:dyDescent="0.3">
      <c r="A285" s="41"/>
      <c r="B285" s="43" t="s">
        <v>30</v>
      </c>
      <c r="C285" s="5"/>
      <c r="D285" s="5"/>
      <c r="E285" s="89"/>
      <c r="F285" s="89"/>
      <c r="G285" s="29"/>
    </row>
    <row r="286" spans="1:7" ht="60" customHeight="1" x14ac:dyDescent="0.3">
      <c r="A286" s="72" t="s">
        <v>143</v>
      </c>
      <c r="B286" s="44" t="s">
        <v>144</v>
      </c>
      <c r="C286" s="10" t="s">
        <v>2</v>
      </c>
      <c r="D286" s="10">
        <v>28.49</v>
      </c>
      <c r="E286" s="90">
        <v>0</v>
      </c>
      <c r="F286" s="89">
        <f>+D286*E286</f>
        <v>0</v>
      </c>
      <c r="G286" s="31" t="e">
        <f>+F286/$G$236</f>
        <v>#DIV/0!</v>
      </c>
    </row>
    <row r="287" spans="1:7" ht="16.95" customHeight="1" x14ac:dyDescent="0.3">
      <c r="A287" s="41">
        <v>7.2</v>
      </c>
      <c r="B287" s="40" t="s">
        <v>31</v>
      </c>
      <c r="C287" s="5" t="s">
        <v>13</v>
      </c>
      <c r="D287" s="5">
        <v>263.61</v>
      </c>
      <c r="E287" s="89">
        <v>0</v>
      </c>
      <c r="F287" s="89">
        <f t="shared" ref="F287:F291" si="42">+D287*E287</f>
        <v>0</v>
      </c>
      <c r="G287" s="31" t="e">
        <f t="shared" ref="G287:G291" si="43">+F287/$G$236</f>
        <v>#DIV/0!</v>
      </c>
    </row>
    <row r="288" spans="1:7" x14ac:dyDescent="0.3">
      <c r="A288" s="41">
        <v>7.5</v>
      </c>
      <c r="B288" s="40" t="s">
        <v>21</v>
      </c>
      <c r="C288" s="5" t="s">
        <v>2</v>
      </c>
      <c r="D288" s="5">
        <v>18.38</v>
      </c>
      <c r="E288" s="89">
        <v>0</v>
      </c>
      <c r="F288" s="89">
        <f t="shared" si="42"/>
        <v>0</v>
      </c>
      <c r="G288" s="31" t="e">
        <f t="shared" si="43"/>
        <v>#DIV/0!</v>
      </c>
    </row>
    <row r="289" spans="1:8" x14ac:dyDescent="0.3">
      <c r="A289" s="41">
        <v>7.6</v>
      </c>
      <c r="B289" s="40" t="s">
        <v>228</v>
      </c>
      <c r="C289" s="5" t="s">
        <v>23</v>
      </c>
      <c r="D289" s="5">
        <v>22.5</v>
      </c>
      <c r="E289" s="89">
        <v>0</v>
      </c>
      <c r="F289" s="89">
        <f t="shared" si="42"/>
        <v>0</v>
      </c>
      <c r="G289" s="31" t="e">
        <f t="shared" si="43"/>
        <v>#DIV/0!</v>
      </c>
    </row>
    <row r="290" spans="1:8" ht="19.95" customHeight="1" x14ac:dyDescent="0.3">
      <c r="A290" s="41"/>
      <c r="B290" s="43" t="s">
        <v>229</v>
      </c>
      <c r="C290" s="5"/>
      <c r="D290" s="5"/>
      <c r="E290" s="89">
        <v>0</v>
      </c>
      <c r="F290" s="89">
        <f t="shared" si="42"/>
        <v>0</v>
      </c>
      <c r="G290" s="31" t="e">
        <f t="shared" si="43"/>
        <v>#DIV/0!</v>
      </c>
    </row>
    <row r="291" spans="1:8" ht="27.6" x14ac:dyDescent="0.3">
      <c r="A291" s="41">
        <v>7.8</v>
      </c>
      <c r="B291" s="44" t="s">
        <v>231</v>
      </c>
      <c r="C291" s="5" t="s">
        <v>2</v>
      </c>
      <c r="D291" s="5">
        <v>18.38</v>
      </c>
      <c r="E291" s="89">
        <v>0</v>
      </c>
      <c r="F291" s="89">
        <f t="shared" si="42"/>
        <v>0</v>
      </c>
      <c r="G291" s="31" t="e">
        <f t="shared" si="43"/>
        <v>#DIV/0!</v>
      </c>
    </row>
    <row r="292" spans="1:8" s="20" customFormat="1" ht="12.15" customHeight="1" x14ac:dyDescent="0.3">
      <c r="A292" s="5"/>
      <c r="B292" s="6"/>
      <c r="C292" s="5"/>
      <c r="D292" s="5"/>
      <c r="E292" s="8"/>
      <c r="F292" s="50"/>
      <c r="G292" s="29"/>
    </row>
    <row r="293" spans="1:8" s="20" customFormat="1" ht="25.95" customHeight="1" x14ac:dyDescent="0.3">
      <c r="A293" s="21"/>
      <c r="B293" s="177"/>
      <c r="C293" s="177"/>
      <c r="D293" s="177"/>
      <c r="E293" s="177"/>
      <c r="F293" s="59">
        <f>+SUM(F286:F291)</f>
        <v>0</v>
      </c>
      <c r="G293" s="30" t="e">
        <f>+SUM(G286:G291)</f>
        <v>#DIV/0!</v>
      </c>
    </row>
    <row r="294" spans="1:8" s="45" customFormat="1" ht="26.4" customHeight="1" x14ac:dyDescent="0.3">
      <c r="A294" s="131">
        <v>9</v>
      </c>
      <c r="B294" s="176" t="s">
        <v>60</v>
      </c>
      <c r="C294" s="176"/>
      <c r="D294" s="176"/>
      <c r="E294" s="176"/>
      <c r="F294" s="176"/>
      <c r="G294" s="176"/>
    </row>
    <row r="295" spans="1:8" ht="23.4" customHeight="1" x14ac:dyDescent="0.3">
      <c r="A295" s="41">
        <v>9.1</v>
      </c>
      <c r="B295" s="40" t="s">
        <v>61</v>
      </c>
      <c r="C295" s="5" t="s">
        <v>2</v>
      </c>
      <c r="D295" s="5">
        <v>127.12</v>
      </c>
      <c r="E295" s="89">
        <v>0</v>
      </c>
      <c r="F295" s="89">
        <f>+D295*E295</f>
        <v>0</v>
      </c>
      <c r="G295" s="29" t="e">
        <f>+F295/$G$236</f>
        <v>#DIV/0!</v>
      </c>
    </row>
    <row r="296" spans="1:8" ht="23.4" customHeight="1" x14ac:dyDescent="0.3">
      <c r="A296" s="41">
        <v>9.4</v>
      </c>
      <c r="B296" s="40" t="s">
        <v>62</v>
      </c>
      <c r="C296" s="5" t="s">
        <v>2</v>
      </c>
      <c r="D296" s="5">
        <v>68.27</v>
      </c>
      <c r="E296" s="89">
        <v>0</v>
      </c>
      <c r="F296" s="89">
        <f t="shared" ref="F296:F299" si="44">+D296*E296</f>
        <v>0</v>
      </c>
      <c r="G296" s="29" t="e">
        <f t="shared" ref="G296:G299" si="45">+F296/$G$236</f>
        <v>#DIV/0!</v>
      </c>
    </row>
    <row r="297" spans="1:8" ht="23.4" customHeight="1" x14ac:dyDescent="0.3">
      <c r="A297" s="41">
        <v>9.5</v>
      </c>
      <c r="B297" s="40" t="s">
        <v>63</v>
      </c>
      <c r="C297" s="5" t="s">
        <v>2</v>
      </c>
      <c r="D297" s="5">
        <v>7.91</v>
      </c>
      <c r="E297" s="89">
        <v>0</v>
      </c>
      <c r="F297" s="89">
        <f t="shared" si="44"/>
        <v>0</v>
      </c>
      <c r="G297" s="29" t="e">
        <f t="shared" si="45"/>
        <v>#DIV/0!</v>
      </c>
    </row>
    <row r="298" spans="1:8" ht="23.4" customHeight="1" x14ac:dyDescent="0.3">
      <c r="A298" s="41">
        <v>9.6</v>
      </c>
      <c r="B298" s="40" t="s">
        <v>64</v>
      </c>
      <c r="C298" s="5" t="s">
        <v>2</v>
      </c>
      <c r="D298" s="5">
        <v>46.8</v>
      </c>
      <c r="E298" s="89">
        <v>0</v>
      </c>
      <c r="F298" s="89">
        <f t="shared" si="44"/>
        <v>0</v>
      </c>
      <c r="G298" s="29" t="e">
        <f t="shared" si="45"/>
        <v>#DIV/0!</v>
      </c>
    </row>
    <row r="299" spans="1:8" ht="23.4" customHeight="1" x14ac:dyDescent="0.3">
      <c r="A299" s="41">
        <v>9.8000000000000007</v>
      </c>
      <c r="B299" s="40" t="s">
        <v>66</v>
      </c>
      <c r="C299" s="5" t="s">
        <v>2</v>
      </c>
      <c r="D299" s="5">
        <v>0.5</v>
      </c>
      <c r="E299" s="89">
        <v>0</v>
      </c>
      <c r="F299" s="89">
        <f t="shared" si="44"/>
        <v>0</v>
      </c>
      <c r="G299" s="29" t="e">
        <f t="shared" si="45"/>
        <v>#DIV/0!</v>
      </c>
    </row>
    <row r="300" spans="1:8" s="20" customFormat="1" ht="12.15" customHeight="1" x14ac:dyDescent="0.3">
      <c r="A300" s="5"/>
      <c r="B300" s="6"/>
      <c r="C300" s="5"/>
      <c r="D300" s="5"/>
      <c r="E300" s="8"/>
      <c r="F300" s="50"/>
      <c r="G300" s="29"/>
    </row>
    <row r="301" spans="1:8" s="20" customFormat="1" ht="25.95" customHeight="1" x14ac:dyDescent="0.3">
      <c r="A301" s="21"/>
      <c r="B301" s="177"/>
      <c r="C301" s="177"/>
      <c r="D301" s="177"/>
      <c r="E301" s="177"/>
      <c r="F301" s="59">
        <f>+SUM(F295:F299)</f>
        <v>0</v>
      </c>
      <c r="G301" s="30" t="e">
        <f>+SUM(G295:G299)</f>
        <v>#DIV/0!</v>
      </c>
    </row>
    <row r="302" spans="1:8" s="45" customFormat="1" ht="26.4" customHeight="1" x14ac:dyDescent="0.3">
      <c r="A302" s="131">
        <v>11</v>
      </c>
      <c r="B302" s="176" t="s">
        <v>72</v>
      </c>
      <c r="C302" s="176"/>
      <c r="D302" s="176"/>
      <c r="E302" s="176"/>
      <c r="F302" s="176"/>
      <c r="G302" s="176"/>
    </row>
    <row r="303" spans="1:8" ht="75.599999999999994" customHeight="1" x14ac:dyDescent="0.3">
      <c r="A303" s="72" t="s">
        <v>189</v>
      </c>
      <c r="B303" s="44" t="s">
        <v>190</v>
      </c>
      <c r="C303" s="10" t="s">
        <v>2</v>
      </c>
      <c r="D303" s="88">
        <v>8.16</v>
      </c>
      <c r="E303" s="94">
        <v>0</v>
      </c>
      <c r="F303" s="89">
        <f t="shared" ref="F303:F308" si="46">+E303*D303</f>
        <v>0</v>
      </c>
      <c r="G303" s="31" t="e">
        <f>+F303/$G$236</f>
        <v>#DIV/0!</v>
      </c>
      <c r="H303" s="180"/>
    </row>
    <row r="304" spans="1:8" ht="54" customHeight="1" x14ac:dyDescent="0.3">
      <c r="A304" s="72" t="s">
        <v>489</v>
      </c>
      <c r="B304" s="44" t="s">
        <v>490</v>
      </c>
      <c r="C304" s="10" t="s">
        <v>2</v>
      </c>
      <c r="D304" s="88">
        <v>6.52</v>
      </c>
      <c r="E304" s="94">
        <v>0</v>
      </c>
      <c r="F304" s="89">
        <f t="shared" si="46"/>
        <v>0</v>
      </c>
      <c r="G304" s="31" t="e">
        <f t="shared" ref="G304:G308" si="47">+F304/$G$236</f>
        <v>#DIV/0!</v>
      </c>
      <c r="H304" s="180"/>
    </row>
    <row r="305" spans="1:11" ht="43.65" customHeight="1" x14ac:dyDescent="0.3">
      <c r="A305" s="72" t="s">
        <v>647</v>
      </c>
      <c r="B305" s="44" t="s">
        <v>657</v>
      </c>
      <c r="C305" s="10" t="s">
        <v>2</v>
      </c>
      <c r="D305" s="88">
        <v>4.42</v>
      </c>
      <c r="E305" s="94">
        <v>0</v>
      </c>
      <c r="F305" s="89">
        <f t="shared" si="46"/>
        <v>0</v>
      </c>
      <c r="G305" s="31" t="e">
        <f t="shared" si="47"/>
        <v>#DIV/0!</v>
      </c>
      <c r="H305" s="180"/>
      <c r="K305" t="str">
        <f>+LOWER(B305)</f>
        <v>suministro e instalacion de divisiones y puertas para baños en lamina cold rolled cal. 18, tipo cantiliver, con pintura horneada color segun diseño. incluye todos los accesorios necesarios para su instalacion</v>
      </c>
    </row>
    <row r="306" spans="1:11" x14ac:dyDescent="0.3">
      <c r="A306" s="72">
        <v>11.15</v>
      </c>
      <c r="B306" s="44" t="s">
        <v>73</v>
      </c>
      <c r="C306" s="10" t="s">
        <v>2</v>
      </c>
      <c r="D306" s="88">
        <v>1.92</v>
      </c>
      <c r="E306" s="94">
        <v>0</v>
      </c>
      <c r="F306" s="89">
        <f t="shared" si="46"/>
        <v>0</v>
      </c>
      <c r="G306" s="31" t="e">
        <f t="shared" si="47"/>
        <v>#DIV/0!</v>
      </c>
      <c r="H306" s="180"/>
    </row>
    <row r="307" spans="1:11" ht="41.4" x14ac:dyDescent="0.3">
      <c r="A307" s="72" t="s">
        <v>195</v>
      </c>
      <c r="B307" s="44" t="s">
        <v>196</v>
      </c>
      <c r="C307" s="10" t="s">
        <v>28</v>
      </c>
      <c r="D307" s="88">
        <v>4</v>
      </c>
      <c r="E307" s="94">
        <v>0</v>
      </c>
      <c r="F307" s="89">
        <f t="shared" si="46"/>
        <v>0</v>
      </c>
      <c r="G307" s="31" t="e">
        <f t="shared" si="47"/>
        <v>#DIV/0!</v>
      </c>
      <c r="H307" s="180"/>
    </row>
    <row r="308" spans="1:11" ht="40.5" customHeight="1" x14ac:dyDescent="0.3">
      <c r="A308" s="72" t="s">
        <v>197</v>
      </c>
      <c r="B308" s="44" t="s">
        <v>198</v>
      </c>
      <c r="C308" s="10" t="s">
        <v>28</v>
      </c>
      <c r="D308" s="88">
        <v>2</v>
      </c>
      <c r="E308" s="94">
        <v>0</v>
      </c>
      <c r="F308" s="89">
        <f t="shared" si="46"/>
        <v>0</v>
      </c>
      <c r="G308" s="31" t="e">
        <f t="shared" si="47"/>
        <v>#DIV/0!</v>
      </c>
      <c r="H308" s="180"/>
    </row>
    <row r="309" spans="1:11" s="20" customFormat="1" ht="12.15" customHeight="1" x14ac:dyDescent="0.3">
      <c r="A309" s="5"/>
      <c r="B309" s="6"/>
      <c r="C309" s="5"/>
      <c r="D309" s="5"/>
      <c r="E309" s="8"/>
      <c r="F309" s="50"/>
      <c r="G309" s="29"/>
    </row>
    <row r="310" spans="1:11" s="20" customFormat="1" ht="25.95" customHeight="1" x14ac:dyDescent="0.3">
      <c r="A310" s="21"/>
      <c r="B310" s="177"/>
      <c r="C310" s="177"/>
      <c r="D310" s="177"/>
      <c r="E310" s="177"/>
      <c r="F310" s="59">
        <f>+SUM(F303:F308)</f>
        <v>0</v>
      </c>
      <c r="G310" s="30" t="e">
        <f>+SUM(G303:G308)</f>
        <v>#DIV/0!</v>
      </c>
    </row>
    <row r="311" spans="1:11" s="45" customFormat="1" ht="26.4" customHeight="1" x14ac:dyDescent="0.3">
      <c r="A311" s="131">
        <v>12</v>
      </c>
      <c r="B311" s="176" t="s">
        <v>74</v>
      </c>
      <c r="C311" s="176"/>
      <c r="D311" s="176"/>
      <c r="E311" s="176"/>
      <c r="F311" s="176"/>
      <c r="G311" s="176"/>
    </row>
    <row r="312" spans="1:11" ht="29.4" customHeight="1" x14ac:dyDescent="0.3">
      <c r="A312" s="41">
        <v>12.2</v>
      </c>
      <c r="B312" s="40" t="s">
        <v>436</v>
      </c>
      <c r="C312" s="5" t="s">
        <v>28</v>
      </c>
      <c r="D312" s="5">
        <v>2</v>
      </c>
      <c r="E312" s="89">
        <v>0</v>
      </c>
      <c r="F312" s="89">
        <f>+D312*E312</f>
        <v>0</v>
      </c>
      <c r="G312" s="29" t="e">
        <f>+F312/$G$236</f>
        <v>#DIV/0!</v>
      </c>
    </row>
    <row r="313" spans="1:11" ht="29.4" customHeight="1" x14ac:dyDescent="0.3">
      <c r="A313" s="41" t="s">
        <v>616</v>
      </c>
      <c r="B313" s="44" t="s">
        <v>655</v>
      </c>
      <c r="C313" s="5" t="s">
        <v>28</v>
      </c>
      <c r="D313" s="5">
        <v>1</v>
      </c>
      <c r="E313" s="89">
        <v>0</v>
      </c>
      <c r="F313" s="89">
        <f t="shared" ref="F313:F319" si="48">+D313*E313</f>
        <v>0</v>
      </c>
      <c r="G313" s="29" t="e">
        <f t="shared" ref="G313:G319" si="49">+F313/$G$236</f>
        <v>#DIV/0!</v>
      </c>
    </row>
    <row r="314" spans="1:11" ht="21" customHeight="1" x14ac:dyDescent="0.3">
      <c r="A314" s="41">
        <v>12.5</v>
      </c>
      <c r="B314" s="40" t="s">
        <v>75</v>
      </c>
      <c r="C314" s="5" t="s">
        <v>28</v>
      </c>
      <c r="D314" s="5">
        <v>2</v>
      </c>
      <c r="E314" s="89">
        <v>0</v>
      </c>
      <c r="F314" s="89">
        <f t="shared" si="48"/>
        <v>0</v>
      </c>
      <c r="G314" s="29" t="e">
        <f t="shared" si="49"/>
        <v>#DIV/0!</v>
      </c>
    </row>
    <row r="315" spans="1:11" ht="29.4" customHeight="1" x14ac:dyDescent="0.3">
      <c r="A315" s="72" t="s">
        <v>437</v>
      </c>
      <c r="B315" s="44" t="s">
        <v>438</v>
      </c>
      <c r="C315" s="10" t="s">
        <v>28</v>
      </c>
      <c r="D315" s="10">
        <v>1</v>
      </c>
      <c r="E315" s="90">
        <v>0</v>
      </c>
      <c r="F315" s="89">
        <f t="shared" si="48"/>
        <v>0</v>
      </c>
      <c r="G315" s="29" t="e">
        <f t="shared" si="49"/>
        <v>#DIV/0!</v>
      </c>
    </row>
    <row r="316" spans="1:11" ht="29.4" customHeight="1" x14ac:dyDescent="0.3">
      <c r="A316" s="41">
        <v>12.9</v>
      </c>
      <c r="B316" s="40" t="s">
        <v>440</v>
      </c>
      <c r="C316" s="5" t="s">
        <v>28</v>
      </c>
      <c r="D316" s="5">
        <v>1</v>
      </c>
      <c r="E316" s="89">
        <v>0</v>
      </c>
      <c r="F316" s="89">
        <f t="shared" si="48"/>
        <v>0</v>
      </c>
      <c r="G316" s="29" t="e">
        <f t="shared" si="49"/>
        <v>#DIV/0!</v>
      </c>
    </row>
    <row r="317" spans="1:11" ht="29.4" customHeight="1" x14ac:dyDescent="0.3">
      <c r="A317" s="41">
        <v>12.1</v>
      </c>
      <c r="B317" s="40" t="s">
        <v>77</v>
      </c>
      <c r="C317" s="5" t="s">
        <v>28</v>
      </c>
      <c r="D317" s="5">
        <v>3</v>
      </c>
      <c r="E317" s="89">
        <v>0</v>
      </c>
      <c r="F317" s="89">
        <f t="shared" si="48"/>
        <v>0</v>
      </c>
      <c r="G317" s="29" t="e">
        <f t="shared" si="49"/>
        <v>#DIV/0!</v>
      </c>
    </row>
    <row r="318" spans="1:11" ht="29.4" customHeight="1" x14ac:dyDescent="0.3">
      <c r="A318" s="41">
        <v>12.11</v>
      </c>
      <c r="B318" s="40" t="s">
        <v>78</v>
      </c>
      <c r="C318" s="5" t="s">
        <v>28</v>
      </c>
      <c r="D318" s="5">
        <v>3</v>
      </c>
      <c r="E318" s="89">
        <v>0</v>
      </c>
      <c r="F318" s="89">
        <f t="shared" si="48"/>
        <v>0</v>
      </c>
      <c r="G318" s="29" t="e">
        <f t="shared" si="49"/>
        <v>#DIV/0!</v>
      </c>
    </row>
    <row r="319" spans="1:11" ht="22.95" customHeight="1" x14ac:dyDescent="0.3">
      <c r="A319" s="41">
        <v>12.12</v>
      </c>
      <c r="B319" s="40" t="s">
        <v>79</v>
      </c>
      <c r="C319" s="5" t="s">
        <v>28</v>
      </c>
      <c r="D319" s="5">
        <v>3</v>
      </c>
      <c r="E319" s="89">
        <v>0</v>
      </c>
      <c r="F319" s="89">
        <f t="shared" si="48"/>
        <v>0</v>
      </c>
      <c r="G319" s="29" t="e">
        <f t="shared" si="49"/>
        <v>#DIV/0!</v>
      </c>
    </row>
    <row r="320" spans="1:11" s="20" customFormat="1" ht="12.15" customHeight="1" x14ac:dyDescent="0.3">
      <c r="A320" s="5"/>
      <c r="B320" s="6"/>
      <c r="C320" s="5"/>
      <c r="D320" s="5"/>
      <c r="E320" s="8"/>
      <c r="F320" s="50"/>
      <c r="G320" s="29"/>
    </row>
    <row r="321" spans="1:7" s="20" customFormat="1" ht="25.95" customHeight="1" x14ac:dyDescent="0.3">
      <c r="A321" s="21"/>
      <c r="B321" s="177"/>
      <c r="C321" s="177"/>
      <c r="D321" s="177"/>
      <c r="E321" s="177"/>
      <c r="F321" s="59">
        <f>+SUM(F312:F319)</f>
        <v>0</v>
      </c>
      <c r="G321" s="30" t="e">
        <f>+SUM(G312:G319)</f>
        <v>#DIV/0!</v>
      </c>
    </row>
    <row r="322" spans="1:7" s="45" customFormat="1" ht="26.4" customHeight="1" x14ac:dyDescent="0.3">
      <c r="A322" s="131">
        <v>16</v>
      </c>
      <c r="B322" s="176" t="s">
        <v>81</v>
      </c>
      <c r="C322" s="176"/>
      <c r="D322" s="176"/>
      <c r="E322" s="176"/>
      <c r="F322" s="176"/>
      <c r="G322" s="176"/>
    </row>
    <row r="323" spans="1:7" ht="17.399999999999999" customHeight="1" x14ac:dyDescent="0.3">
      <c r="A323" s="41">
        <v>16.100000000000001</v>
      </c>
      <c r="B323" s="40" t="s">
        <v>82</v>
      </c>
      <c r="C323" s="5" t="s">
        <v>2</v>
      </c>
      <c r="D323" s="5">
        <v>39.159999999999997</v>
      </c>
      <c r="E323" s="89">
        <v>0</v>
      </c>
      <c r="F323" s="89">
        <f>+D323*E323</f>
        <v>0</v>
      </c>
      <c r="G323" s="100" t="e">
        <f>+F323/G326</f>
        <v>#DIV/0!</v>
      </c>
    </row>
    <row r="324" spans="1:7" s="20" customFormat="1" ht="12.15" customHeight="1" x14ac:dyDescent="0.3">
      <c r="A324" s="5"/>
      <c r="B324" s="6"/>
      <c r="C324" s="5"/>
      <c r="D324" s="5"/>
      <c r="E324" s="8"/>
      <c r="F324" s="50"/>
      <c r="G324" s="29"/>
    </row>
    <row r="325" spans="1:7" s="20" customFormat="1" ht="25.95" customHeight="1" x14ac:dyDescent="0.3">
      <c r="A325" s="21"/>
      <c r="B325" s="177"/>
      <c r="C325" s="177"/>
      <c r="D325" s="177"/>
      <c r="E325" s="177"/>
      <c r="F325" s="59">
        <f>+F323</f>
        <v>0</v>
      </c>
      <c r="G325" s="30" t="e">
        <f>+G323</f>
        <v>#DIV/0!</v>
      </c>
    </row>
    <row r="326" spans="1:7" s="20" customFormat="1" ht="34.950000000000003" customHeight="1" x14ac:dyDescent="0.3">
      <c r="A326" s="19"/>
      <c r="C326" s="19"/>
      <c r="D326" s="19"/>
      <c r="E326" s="183" t="s">
        <v>205</v>
      </c>
      <c r="F326" s="183"/>
      <c r="G326" s="132">
        <f>+F243+F249+F259+F268+F276+F283+F293+F301+F310+F321+F325</f>
        <v>0</v>
      </c>
    </row>
  </sheetData>
  <mergeCells count="60">
    <mergeCell ref="B322:G322"/>
    <mergeCell ref="B325:E325"/>
    <mergeCell ref="E326:F326"/>
    <mergeCell ref="B310:E310"/>
    <mergeCell ref="B311:G311"/>
    <mergeCell ref="B321:E321"/>
    <mergeCell ref="B283:E283"/>
    <mergeCell ref="B284:G284"/>
    <mergeCell ref="B302:G302"/>
    <mergeCell ref="H303:H308"/>
    <mergeCell ref="B293:E293"/>
    <mergeCell ref="B294:G294"/>
    <mergeCell ref="B301:E301"/>
    <mergeCell ref="B260:G260"/>
    <mergeCell ref="B268:E268"/>
    <mergeCell ref="B269:G269"/>
    <mergeCell ref="B276:E276"/>
    <mergeCell ref="B277:G277"/>
    <mergeCell ref="B243:E243"/>
    <mergeCell ref="B244:G244"/>
    <mergeCell ref="B249:E249"/>
    <mergeCell ref="B250:G250"/>
    <mergeCell ref="B259:E259"/>
    <mergeCell ref="B15:G15"/>
    <mergeCell ref="E236:F236"/>
    <mergeCell ref="A238:G238"/>
    <mergeCell ref="B240:G240"/>
    <mergeCell ref="B235:E235"/>
    <mergeCell ref="H206:H208"/>
    <mergeCell ref="H198:H205"/>
    <mergeCell ref="B197:G197"/>
    <mergeCell ref="B231:E231"/>
    <mergeCell ref="A1:G1"/>
    <mergeCell ref="A2:G2"/>
    <mergeCell ref="B5:G5"/>
    <mergeCell ref="B8:E8"/>
    <mergeCell ref="B9:G9"/>
    <mergeCell ref="B67:E67"/>
    <mergeCell ref="B68:G68"/>
    <mergeCell ref="B57:E57"/>
    <mergeCell ref="B58:G58"/>
    <mergeCell ref="B50:G50"/>
    <mergeCell ref="B196:E196"/>
    <mergeCell ref="B49:E49"/>
    <mergeCell ref="A3:G3"/>
    <mergeCell ref="B232:G232"/>
    <mergeCell ref="B225:E225"/>
    <mergeCell ref="B226:G226"/>
    <mergeCell ref="B215:G215"/>
    <mergeCell ref="B214:E214"/>
    <mergeCell ref="A185:C185"/>
    <mergeCell ref="B165:E165"/>
    <mergeCell ref="B166:G166"/>
    <mergeCell ref="B155:G155"/>
    <mergeCell ref="B154:E154"/>
    <mergeCell ref="B39:E39"/>
    <mergeCell ref="B24:E24"/>
    <mergeCell ref="B14:E14"/>
    <mergeCell ref="B40:G40"/>
    <mergeCell ref="B25:G25"/>
  </mergeCells>
  <pageMargins left="0.7" right="0.7" top="0.75" bottom="0.75" header="0.3" footer="0.3"/>
  <pageSetup paperSize="9" scale="49" orientation="portrait" r:id="rId1"/>
  <rowBreaks count="1" manualBreakCount="1">
    <brk id="237" max="6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4"/>
  <sheetViews>
    <sheetView zoomScale="80" zoomScaleNormal="80" workbookViewId="0">
      <selection activeCell="D1" sqref="D1"/>
    </sheetView>
  </sheetViews>
  <sheetFormatPr baseColWidth="10" defaultColWidth="11.5546875" defaultRowHeight="14.4" x14ac:dyDescent="0.3"/>
  <cols>
    <col min="1" max="1" width="11.5546875" style="141"/>
    <col min="2" max="2" width="11.6640625" style="140" bestFit="1" customWidth="1"/>
    <col min="3" max="3" width="70.5546875" style="140" customWidth="1"/>
    <col min="4" max="4" width="11.5546875" style="140"/>
    <col min="5" max="5" width="19.6640625" style="140" customWidth="1"/>
    <col min="6" max="6" width="16.5546875" style="140" customWidth="1"/>
    <col min="7" max="7" width="30" style="140" customWidth="1"/>
    <col min="8" max="8" width="11.5546875" style="141"/>
    <col min="9" max="9" width="24.6640625" style="141" customWidth="1"/>
    <col min="10" max="10" width="18.33203125" style="141" bestFit="1" customWidth="1"/>
    <col min="11" max="12" width="16.6640625" style="141" bestFit="1" customWidth="1"/>
    <col min="13" max="16384" width="11.5546875" style="141"/>
  </cols>
  <sheetData>
    <row r="1" spans="2:9" ht="15" thickBot="1" x14ac:dyDescent="0.35"/>
    <row r="2" spans="2:9" ht="15" thickBot="1" x14ac:dyDescent="0.35">
      <c r="B2" s="187" t="s">
        <v>738</v>
      </c>
      <c r="C2" s="188"/>
      <c r="D2" s="188"/>
      <c r="E2" s="188"/>
      <c r="F2" s="188"/>
      <c r="G2" s="189"/>
    </row>
    <row r="3" spans="2:9" ht="50.4" customHeight="1" x14ac:dyDescent="0.3">
      <c r="B3" s="190"/>
      <c r="C3" s="191"/>
      <c r="D3" s="191"/>
      <c r="E3" s="191"/>
      <c r="F3" s="191"/>
      <c r="G3" s="192"/>
    </row>
    <row r="4" spans="2:9" ht="18" customHeight="1" thickBot="1" x14ac:dyDescent="0.35">
      <c r="B4" s="193" t="s">
        <v>740</v>
      </c>
      <c r="C4" s="194"/>
      <c r="D4" s="194"/>
      <c r="E4" s="194"/>
      <c r="F4" s="194"/>
      <c r="G4" s="195"/>
    </row>
    <row r="5" spans="2:9" x14ac:dyDescent="0.3">
      <c r="B5" s="196" t="s">
        <v>741</v>
      </c>
      <c r="C5" s="198" t="s">
        <v>742</v>
      </c>
      <c r="D5" s="198" t="s">
        <v>28</v>
      </c>
      <c r="E5" s="142" t="s">
        <v>132</v>
      </c>
      <c r="F5" s="200" t="s">
        <v>743</v>
      </c>
      <c r="G5" s="201"/>
    </row>
    <row r="6" spans="2:9" ht="15" thickBot="1" x14ac:dyDescent="0.35">
      <c r="B6" s="197"/>
      <c r="C6" s="199"/>
      <c r="D6" s="199"/>
      <c r="E6" s="143" t="s">
        <v>744</v>
      </c>
      <c r="F6" s="144" t="s">
        <v>745</v>
      </c>
      <c r="G6" s="145" t="s">
        <v>746</v>
      </c>
    </row>
    <row r="7" spans="2:9" ht="15" thickBot="1" x14ac:dyDescent="0.35">
      <c r="B7" s="202" t="s">
        <v>747</v>
      </c>
      <c r="C7" s="203"/>
      <c r="D7" s="203"/>
      <c r="E7" s="203"/>
      <c r="F7" s="203"/>
      <c r="G7" s="204"/>
    </row>
    <row r="8" spans="2:9" ht="19.95" customHeight="1" thickBot="1" x14ac:dyDescent="0.35">
      <c r="B8" s="146">
        <v>1.1000000000000001</v>
      </c>
      <c r="C8" s="147" t="s">
        <v>748</v>
      </c>
      <c r="D8" s="148" t="s">
        <v>28</v>
      </c>
      <c r="E8" s="148">
        <v>3</v>
      </c>
      <c r="F8" s="149">
        <v>0</v>
      </c>
      <c r="G8" s="150">
        <f>+F8*E8</f>
        <v>0</v>
      </c>
    </row>
    <row r="9" spans="2:9" ht="19.95" customHeight="1" thickBot="1" x14ac:dyDescent="0.35">
      <c r="B9" s="205" t="s">
        <v>749</v>
      </c>
      <c r="C9" s="206"/>
      <c r="D9" s="206"/>
      <c r="E9" s="206"/>
      <c r="F9" s="206"/>
      <c r="G9" s="151">
        <f>SUM(G8:G8)</f>
        <v>0</v>
      </c>
      <c r="I9" s="152"/>
    </row>
    <row r="10" spans="2:9" ht="19.95" customHeight="1" thickBot="1" x14ac:dyDescent="0.35">
      <c r="B10" s="207" t="s">
        <v>750</v>
      </c>
      <c r="C10" s="208"/>
      <c r="D10" s="208"/>
      <c r="E10" s="208"/>
      <c r="F10" s="208"/>
      <c r="G10" s="153">
        <f>G9*0.19</f>
        <v>0</v>
      </c>
    </row>
    <row r="11" spans="2:9" ht="19.95" customHeight="1" thickBot="1" x14ac:dyDescent="0.35">
      <c r="B11" s="209" t="s">
        <v>751</v>
      </c>
      <c r="C11" s="210"/>
      <c r="D11" s="210"/>
      <c r="E11" s="210"/>
      <c r="F11" s="210"/>
      <c r="G11" s="154">
        <f>G9+G10</f>
        <v>0</v>
      </c>
    </row>
    <row r="12" spans="2:9" ht="19.95" customHeight="1" x14ac:dyDescent="0.3">
      <c r="B12" s="196" t="s">
        <v>741</v>
      </c>
      <c r="C12" s="198" t="s">
        <v>742</v>
      </c>
      <c r="D12" s="198" t="s">
        <v>28</v>
      </c>
      <c r="E12" s="142" t="s">
        <v>132</v>
      </c>
      <c r="F12" s="200" t="s">
        <v>743</v>
      </c>
      <c r="G12" s="201"/>
    </row>
    <row r="13" spans="2:9" ht="19.95" customHeight="1" thickBot="1" x14ac:dyDescent="0.35">
      <c r="B13" s="197"/>
      <c r="C13" s="199"/>
      <c r="D13" s="199"/>
      <c r="E13" s="143" t="s">
        <v>744</v>
      </c>
      <c r="F13" s="144" t="s">
        <v>745</v>
      </c>
      <c r="G13" s="145" t="s">
        <v>746</v>
      </c>
    </row>
    <row r="14" spans="2:9" ht="19.95" customHeight="1" thickBot="1" x14ac:dyDescent="0.35">
      <c r="B14" s="202" t="s">
        <v>752</v>
      </c>
      <c r="C14" s="203"/>
      <c r="D14" s="203"/>
      <c r="E14" s="203"/>
      <c r="F14" s="203"/>
      <c r="G14" s="204"/>
    </row>
    <row r="15" spans="2:9" ht="19.95" customHeight="1" x14ac:dyDescent="0.3">
      <c r="B15" s="146">
        <v>1.1000000000000001</v>
      </c>
      <c r="C15" s="147" t="s">
        <v>753</v>
      </c>
      <c r="D15" s="148" t="s">
        <v>28</v>
      </c>
      <c r="E15" s="148">
        <v>1</v>
      </c>
      <c r="F15" s="149">
        <v>0</v>
      </c>
      <c r="G15" s="150">
        <f>+F15*E15</f>
        <v>0</v>
      </c>
    </row>
    <row r="16" spans="2:9" ht="19.95" customHeight="1" x14ac:dyDescent="0.3">
      <c r="B16" s="155">
        <v>1.2</v>
      </c>
      <c r="C16" s="156" t="s">
        <v>754</v>
      </c>
      <c r="D16" s="148" t="s">
        <v>28</v>
      </c>
      <c r="E16" s="157">
        <v>3</v>
      </c>
      <c r="F16" s="158">
        <v>0</v>
      </c>
      <c r="G16" s="150">
        <f t="shared" ref="G16:G19" si="0">+F16*E16</f>
        <v>0</v>
      </c>
    </row>
    <row r="17" spans="2:7" ht="19.95" customHeight="1" x14ac:dyDescent="0.3">
      <c r="B17" s="155">
        <v>1.3</v>
      </c>
      <c r="C17" s="156" t="s">
        <v>755</v>
      </c>
      <c r="D17" s="148" t="s">
        <v>28</v>
      </c>
      <c r="E17" s="157">
        <v>3</v>
      </c>
      <c r="F17" s="158">
        <v>0</v>
      </c>
      <c r="G17" s="150">
        <f t="shared" si="0"/>
        <v>0</v>
      </c>
    </row>
    <row r="18" spans="2:7" ht="19.95" customHeight="1" x14ac:dyDescent="0.3">
      <c r="B18" s="155">
        <v>1.5</v>
      </c>
      <c r="C18" s="156" t="s">
        <v>756</v>
      </c>
      <c r="D18" s="148" t="s">
        <v>28</v>
      </c>
      <c r="E18" s="157">
        <v>69</v>
      </c>
      <c r="F18" s="158">
        <v>0</v>
      </c>
      <c r="G18" s="150">
        <f t="shared" si="0"/>
        <v>0</v>
      </c>
    </row>
    <row r="19" spans="2:7" ht="19.95" customHeight="1" thickBot="1" x14ac:dyDescent="0.35">
      <c r="B19" s="155">
        <v>1.6</v>
      </c>
      <c r="C19" s="156" t="s">
        <v>757</v>
      </c>
      <c r="D19" s="148" t="s">
        <v>28</v>
      </c>
      <c r="E19" s="157">
        <v>9</v>
      </c>
      <c r="F19" s="158">
        <v>0</v>
      </c>
      <c r="G19" s="150">
        <f t="shared" si="0"/>
        <v>0</v>
      </c>
    </row>
    <row r="20" spans="2:7" ht="19.95" customHeight="1" thickBot="1" x14ac:dyDescent="0.35">
      <c r="B20" s="205" t="s">
        <v>758</v>
      </c>
      <c r="C20" s="206"/>
      <c r="D20" s="206"/>
      <c r="E20" s="206"/>
      <c r="F20" s="206"/>
      <c r="G20" s="151">
        <f>SUM(G15:G19)</f>
        <v>0</v>
      </c>
    </row>
    <row r="21" spans="2:7" ht="19.95" customHeight="1" thickBot="1" x14ac:dyDescent="0.35">
      <c r="B21" s="207" t="s">
        <v>750</v>
      </c>
      <c r="C21" s="208"/>
      <c r="D21" s="208"/>
      <c r="E21" s="208"/>
      <c r="F21" s="208"/>
      <c r="G21" s="153">
        <f>G20*0.19</f>
        <v>0</v>
      </c>
    </row>
    <row r="22" spans="2:7" ht="19.95" customHeight="1" x14ac:dyDescent="0.3">
      <c r="B22" s="209" t="s">
        <v>751</v>
      </c>
      <c r="C22" s="210"/>
      <c r="D22" s="210"/>
      <c r="E22" s="210"/>
      <c r="F22" s="210"/>
      <c r="G22" s="159">
        <f>SUM(G20:G21)</f>
        <v>0</v>
      </c>
    </row>
    <row r="23" spans="2:7" ht="19.95" customHeight="1" x14ac:dyDescent="0.3">
      <c r="B23" s="160"/>
      <c r="C23" s="160"/>
      <c r="D23" s="160"/>
      <c r="E23" s="160"/>
      <c r="F23" s="160"/>
      <c r="G23" s="161"/>
    </row>
    <row r="24" spans="2:7" ht="15" customHeight="1" thickBot="1" x14ac:dyDescent="0.35">
      <c r="B24" s="211" t="s">
        <v>759</v>
      </c>
      <c r="C24" s="212"/>
      <c r="D24" s="212"/>
      <c r="E24" s="212"/>
      <c r="F24" s="213">
        <f>G11+G22</f>
        <v>0</v>
      </c>
      <c r="G24" s="214"/>
    </row>
  </sheetData>
  <mergeCells count="21">
    <mergeCell ref="B14:G14"/>
    <mergeCell ref="B20:F20"/>
    <mergeCell ref="B21:F21"/>
    <mergeCell ref="B22:F22"/>
    <mergeCell ref="B24:E24"/>
    <mergeCell ref="F24:G24"/>
    <mergeCell ref="B7:G7"/>
    <mergeCell ref="B9:F9"/>
    <mergeCell ref="B10:F10"/>
    <mergeCell ref="B11:F11"/>
    <mergeCell ref="B12:B13"/>
    <mergeCell ref="C12:C13"/>
    <mergeCell ref="D12:D13"/>
    <mergeCell ref="F12:G12"/>
    <mergeCell ref="B2:G2"/>
    <mergeCell ref="B3:G3"/>
    <mergeCell ref="B4:G4"/>
    <mergeCell ref="B5:B6"/>
    <mergeCell ref="C5:C6"/>
    <mergeCell ref="D5:D6"/>
    <mergeCell ref="F5:G5"/>
  </mergeCells>
  <pageMargins left="1.4960629921259843" right="1.4960629921259843" top="0.74803149606299213" bottom="1.1417322834645669" header="0.31496062992125984" footer="0.31496062992125984"/>
  <pageSetup scale="6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65"/>
  <sheetViews>
    <sheetView view="pageBreakPreview" topLeftCell="A544" zoomScale="70" zoomScaleNormal="70" zoomScaleSheetLayoutView="70" workbookViewId="0">
      <selection sqref="A1:G1"/>
    </sheetView>
  </sheetViews>
  <sheetFormatPr baseColWidth="10" defaultColWidth="8.88671875" defaultRowHeight="14.4" x14ac:dyDescent="0.3"/>
  <cols>
    <col min="1" max="1" width="7.5546875" style="53" customWidth="1"/>
    <col min="2" max="2" width="62.33203125" customWidth="1"/>
    <col min="3" max="3" width="9" style="53" customWidth="1"/>
    <col min="4" max="4" width="12.88671875" style="53" customWidth="1"/>
    <col min="5" max="5" width="30.5546875" style="69" customWidth="1"/>
    <col min="6" max="6" width="26.6640625" style="69" customWidth="1"/>
    <col min="7" max="7" width="27.5546875" style="96" customWidth="1"/>
  </cols>
  <sheetData>
    <row r="1" spans="1:7" s="4" customFormat="1" ht="30.75" customHeight="1" thickBot="1" x14ac:dyDescent="0.35">
      <c r="A1" s="218" t="s">
        <v>615</v>
      </c>
      <c r="B1" s="219"/>
      <c r="C1" s="219"/>
      <c r="D1" s="219"/>
      <c r="E1" s="219"/>
      <c r="F1" s="219"/>
      <c r="G1" s="220"/>
    </row>
    <row r="2" spans="1:7" ht="9" customHeight="1" thickBot="1" x14ac:dyDescent="0.35">
      <c r="A2" s="181"/>
      <c r="B2" s="182"/>
      <c r="C2" s="182"/>
      <c r="D2" s="182"/>
      <c r="E2" s="182"/>
      <c r="F2" s="182"/>
      <c r="G2" s="182"/>
    </row>
    <row r="3" spans="1:7" s="4" customFormat="1" ht="34.950000000000003" customHeight="1" thickBot="1" x14ac:dyDescent="0.35">
      <c r="A3" s="184" t="s">
        <v>606</v>
      </c>
      <c r="B3" s="185"/>
      <c r="C3" s="185"/>
      <c r="D3" s="185"/>
      <c r="E3" s="185"/>
      <c r="F3" s="185"/>
      <c r="G3" s="186"/>
    </row>
    <row r="4" spans="1:7" s="53" customFormat="1" ht="34.200000000000003" customHeight="1" x14ac:dyDescent="0.3">
      <c r="A4" s="54" t="s">
        <v>129</v>
      </c>
      <c r="B4" s="54" t="s">
        <v>130</v>
      </c>
      <c r="C4" s="54" t="s">
        <v>131</v>
      </c>
      <c r="D4" s="54" t="s">
        <v>132</v>
      </c>
      <c r="E4" s="71" t="s">
        <v>631</v>
      </c>
      <c r="F4" s="71" t="s">
        <v>632</v>
      </c>
      <c r="G4" s="57" t="s">
        <v>133</v>
      </c>
    </row>
    <row r="5" spans="1:7" s="45" customFormat="1" ht="26.4" customHeight="1" x14ac:dyDescent="0.3">
      <c r="A5" s="131">
        <v>1</v>
      </c>
      <c r="B5" s="176" t="s">
        <v>0</v>
      </c>
      <c r="C5" s="176"/>
      <c r="D5" s="176"/>
      <c r="E5" s="176"/>
      <c r="F5" s="176"/>
      <c r="G5" s="176"/>
    </row>
    <row r="6" spans="1:7" ht="25.2" customHeight="1" x14ac:dyDescent="0.3">
      <c r="A6" s="135">
        <v>1.3</v>
      </c>
      <c r="B6" s="136" t="s">
        <v>551</v>
      </c>
      <c r="C6" s="135" t="s">
        <v>2</v>
      </c>
      <c r="D6" s="135">
        <v>247.22</v>
      </c>
      <c r="E6" s="137">
        <v>0</v>
      </c>
      <c r="F6" s="137">
        <f>+D6*E6</f>
        <v>0</v>
      </c>
      <c r="G6" s="138" t="e">
        <f>+F6/G210</f>
        <v>#DIV/0!</v>
      </c>
    </row>
    <row r="7" spans="1:7" ht="25.2" customHeight="1" x14ac:dyDescent="0.3">
      <c r="A7" s="5">
        <v>1.5</v>
      </c>
      <c r="B7" s="40" t="s">
        <v>1</v>
      </c>
      <c r="C7" s="5" t="s">
        <v>2</v>
      </c>
      <c r="D7" s="5">
        <v>247.22</v>
      </c>
      <c r="E7" s="89">
        <v>0</v>
      </c>
      <c r="F7" s="89">
        <f t="shared" ref="F7:F8" si="0">+D7*E7</f>
        <v>0</v>
      </c>
      <c r="G7" s="29" t="e">
        <f>+F7/G211</f>
        <v>#DIV/0!</v>
      </c>
    </row>
    <row r="8" spans="1:7" ht="25.2" customHeight="1" x14ac:dyDescent="0.3">
      <c r="A8" s="5">
        <v>1.6</v>
      </c>
      <c r="B8" s="40" t="s">
        <v>605</v>
      </c>
      <c r="C8" s="5" t="s">
        <v>2</v>
      </c>
      <c r="D8" s="5">
        <v>161</v>
      </c>
      <c r="E8" s="89">
        <v>0</v>
      </c>
      <c r="F8" s="89">
        <f t="shared" si="0"/>
        <v>0</v>
      </c>
      <c r="G8" s="29" t="e">
        <f>+F8/G212</f>
        <v>#DIV/0!</v>
      </c>
    </row>
    <row r="9" spans="1:7" s="20" customFormat="1" ht="12.15" customHeight="1" x14ac:dyDescent="0.3">
      <c r="A9" s="5"/>
      <c r="B9" s="6"/>
      <c r="C9" s="5"/>
      <c r="D9" s="5"/>
      <c r="E9" s="8"/>
      <c r="F9" s="50"/>
      <c r="G9" s="29"/>
    </row>
    <row r="10" spans="1:7" s="20" customFormat="1" ht="25.95" customHeight="1" x14ac:dyDescent="0.3">
      <c r="A10" s="21"/>
      <c r="B10" s="177"/>
      <c r="C10" s="177"/>
      <c r="D10" s="177"/>
      <c r="E10" s="177"/>
      <c r="F10" s="59">
        <f>+SUM(F6:F8)</f>
        <v>0</v>
      </c>
      <c r="G10" s="30" t="e">
        <f>+SUM(G6:G8)</f>
        <v>#DIV/0!</v>
      </c>
    </row>
    <row r="11" spans="1:7" s="45" customFormat="1" ht="26.4" customHeight="1" x14ac:dyDescent="0.3">
      <c r="A11" s="131">
        <v>2</v>
      </c>
      <c r="B11" s="176" t="s">
        <v>3</v>
      </c>
      <c r="C11" s="176"/>
      <c r="D11" s="176"/>
      <c r="E11" s="176"/>
      <c r="F11" s="176"/>
      <c r="G11" s="176"/>
    </row>
    <row r="12" spans="1:7" ht="21.6" customHeight="1" x14ac:dyDescent="0.3">
      <c r="A12" s="5">
        <v>2.2000000000000002</v>
      </c>
      <c r="B12" s="40" t="s">
        <v>4</v>
      </c>
      <c r="C12" s="5" t="s">
        <v>5</v>
      </c>
      <c r="D12" s="5">
        <v>190.65</v>
      </c>
      <c r="E12" s="89">
        <v>0</v>
      </c>
      <c r="F12" s="89">
        <f>+D12*E12</f>
        <v>0</v>
      </c>
      <c r="G12" s="29" t="e">
        <f>+F12/$G$210</f>
        <v>#DIV/0!</v>
      </c>
    </row>
    <row r="13" spans="1:7" ht="37.200000000000003" customHeight="1" x14ac:dyDescent="0.3">
      <c r="A13" s="5">
        <v>2.2999999999999998</v>
      </c>
      <c r="B13" s="44" t="s">
        <v>135</v>
      </c>
      <c r="C13" s="5" t="s">
        <v>5</v>
      </c>
      <c r="D13" s="5">
        <v>73.11</v>
      </c>
      <c r="E13" s="89">
        <v>0</v>
      </c>
      <c r="F13" s="89">
        <f t="shared" ref="F13:F14" si="1">+D13*E13</f>
        <v>0</v>
      </c>
      <c r="G13" s="29" t="e">
        <f>+F13/$G$210</f>
        <v>#DIV/0!</v>
      </c>
    </row>
    <row r="14" spans="1:7" ht="15.75" customHeight="1" x14ac:dyDescent="0.3">
      <c r="A14" s="5">
        <v>2.4</v>
      </c>
      <c r="B14" s="40" t="s">
        <v>6</v>
      </c>
      <c r="C14" s="5" t="s">
        <v>5</v>
      </c>
      <c r="D14" s="5">
        <v>190.65</v>
      </c>
      <c r="E14" s="89">
        <v>0</v>
      </c>
      <c r="F14" s="89">
        <f t="shared" si="1"/>
        <v>0</v>
      </c>
      <c r="G14" s="29" t="e">
        <f>+F14/$G$210</f>
        <v>#DIV/0!</v>
      </c>
    </row>
    <row r="15" spans="1:7" s="20" customFormat="1" ht="12.15" customHeight="1" x14ac:dyDescent="0.3">
      <c r="A15" s="5"/>
      <c r="B15" s="6"/>
      <c r="C15" s="5"/>
      <c r="D15" s="5"/>
      <c r="E15" s="8"/>
      <c r="F15" s="50"/>
      <c r="G15" s="29"/>
    </row>
    <row r="16" spans="1:7" s="20" customFormat="1" ht="25.95" customHeight="1" x14ac:dyDescent="0.3">
      <c r="A16" s="21"/>
      <c r="B16" s="177"/>
      <c r="C16" s="177"/>
      <c r="D16" s="177"/>
      <c r="E16" s="177"/>
      <c r="F16" s="59">
        <f>+SUM(F12:F14)</f>
        <v>0</v>
      </c>
      <c r="G16" s="30" t="e">
        <f>+SUM(G12:G14)</f>
        <v>#DIV/0!</v>
      </c>
    </row>
    <row r="17" spans="1:7" s="45" customFormat="1" ht="26.4" customHeight="1" x14ac:dyDescent="0.3">
      <c r="A17" s="131">
        <v>3</v>
      </c>
      <c r="B17" s="176" t="s">
        <v>7</v>
      </c>
      <c r="C17" s="176"/>
      <c r="D17" s="176"/>
      <c r="E17" s="176"/>
      <c r="F17" s="176"/>
      <c r="G17" s="176"/>
    </row>
    <row r="18" spans="1:7" ht="23.4" customHeight="1" x14ac:dyDescent="0.3">
      <c r="A18" s="5">
        <v>3.1</v>
      </c>
      <c r="B18" s="40" t="s">
        <v>8</v>
      </c>
      <c r="C18" s="5" t="s">
        <v>2</v>
      </c>
      <c r="D18" s="5">
        <v>9.6</v>
      </c>
      <c r="E18" s="89">
        <v>0</v>
      </c>
      <c r="F18" s="89">
        <f>+D18*E18</f>
        <v>0</v>
      </c>
      <c r="G18" s="29" t="e">
        <f t="shared" ref="G18:G24" si="2">+F18/$G$210</f>
        <v>#DIV/0!</v>
      </c>
    </row>
    <row r="19" spans="1:7" ht="23.4" customHeight="1" x14ac:dyDescent="0.3">
      <c r="A19" s="5">
        <v>3.3</v>
      </c>
      <c r="B19" s="40" t="s">
        <v>9</v>
      </c>
      <c r="C19" s="5" t="s">
        <v>5</v>
      </c>
      <c r="D19" s="5">
        <v>3.36</v>
      </c>
      <c r="E19" s="89">
        <v>0</v>
      </c>
      <c r="F19" s="89">
        <f t="shared" ref="F19:F24" si="3">+D19*E19</f>
        <v>0</v>
      </c>
      <c r="G19" s="29" t="e">
        <f t="shared" si="2"/>
        <v>#DIV/0!</v>
      </c>
    </row>
    <row r="20" spans="1:7" ht="23.4" customHeight="1" x14ac:dyDescent="0.3">
      <c r="A20" s="5">
        <v>3.4</v>
      </c>
      <c r="B20" s="40" t="s">
        <v>10</v>
      </c>
      <c r="C20" s="5" t="s">
        <v>5</v>
      </c>
      <c r="D20" s="5">
        <v>11.8</v>
      </c>
      <c r="E20" s="89">
        <v>0</v>
      </c>
      <c r="F20" s="89">
        <f t="shared" si="3"/>
        <v>0</v>
      </c>
      <c r="G20" s="29" t="e">
        <f t="shared" si="2"/>
        <v>#DIV/0!</v>
      </c>
    </row>
    <row r="21" spans="1:7" ht="23.4" customHeight="1" x14ac:dyDescent="0.3">
      <c r="A21" s="5">
        <v>3.5</v>
      </c>
      <c r="B21" s="40" t="s">
        <v>11</v>
      </c>
      <c r="C21" s="5" t="s">
        <v>2</v>
      </c>
      <c r="D21" s="5">
        <v>243.71</v>
      </c>
      <c r="E21" s="89">
        <v>0</v>
      </c>
      <c r="F21" s="89">
        <f t="shared" si="3"/>
        <v>0</v>
      </c>
      <c r="G21" s="29" t="e">
        <f t="shared" si="2"/>
        <v>#DIV/0!</v>
      </c>
    </row>
    <row r="22" spans="1:7" ht="23.4" customHeight="1" x14ac:dyDescent="0.3">
      <c r="A22" s="5">
        <v>3.6</v>
      </c>
      <c r="B22" s="40" t="s">
        <v>12</v>
      </c>
      <c r="C22" s="5" t="s">
        <v>13</v>
      </c>
      <c r="D22" s="5">
        <v>1743.19</v>
      </c>
      <c r="E22" s="89">
        <v>0</v>
      </c>
      <c r="F22" s="89">
        <f t="shared" si="3"/>
        <v>0</v>
      </c>
      <c r="G22" s="29" t="e">
        <f t="shared" si="2"/>
        <v>#DIV/0!</v>
      </c>
    </row>
    <row r="23" spans="1:7" ht="23.4" customHeight="1" x14ac:dyDescent="0.3">
      <c r="A23" s="5">
        <v>3.7</v>
      </c>
      <c r="B23" s="40" t="s">
        <v>14</v>
      </c>
      <c r="C23" s="5" t="s">
        <v>13</v>
      </c>
      <c r="D23" s="5">
        <v>1186.46</v>
      </c>
      <c r="E23" s="89">
        <v>0</v>
      </c>
      <c r="F23" s="89">
        <f t="shared" si="3"/>
        <v>0</v>
      </c>
      <c r="G23" s="29" t="e">
        <f t="shared" si="2"/>
        <v>#DIV/0!</v>
      </c>
    </row>
    <row r="24" spans="1:7" ht="23.4" customHeight="1" x14ac:dyDescent="0.3">
      <c r="A24" s="5">
        <v>3.8</v>
      </c>
      <c r="B24" s="40" t="s">
        <v>15</v>
      </c>
      <c r="C24" s="5" t="s">
        <v>5</v>
      </c>
      <c r="D24" s="5">
        <v>0.98</v>
      </c>
      <c r="E24" s="89">
        <v>0</v>
      </c>
      <c r="F24" s="89">
        <f t="shared" si="3"/>
        <v>0</v>
      </c>
      <c r="G24" s="29" t="e">
        <f t="shared" si="2"/>
        <v>#DIV/0!</v>
      </c>
    </row>
    <row r="25" spans="1:7" s="20" customFormat="1" ht="12.15" customHeight="1" x14ac:dyDescent="0.3">
      <c r="A25" s="5"/>
      <c r="B25" s="6"/>
      <c r="C25" s="5"/>
      <c r="D25" s="5"/>
      <c r="E25" s="8"/>
      <c r="F25" s="50"/>
      <c r="G25" s="29"/>
    </row>
    <row r="26" spans="1:7" s="20" customFormat="1" ht="25.95" customHeight="1" x14ac:dyDescent="0.3">
      <c r="A26" s="21"/>
      <c r="B26" s="177"/>
      <c r="C26" s="177"/>
      <c r="D26" s="177"/>
      <c r="E26" s="177"/>
      <c r="F26" s="59">
        <f>+SUM(F18:F24)</f>
        <v>0</v>
      </c>
      <c r="G26" s="30" t="e">
        <f>+SUM(G18:G24)</f>
        <v>#DIV/0!</v>
      </c>
    </row>
    <row r="27" spans="1:7" s="45" customFormat="1" ht="26.4" customHeight="1" x14ac:dyDescent="0.3">
      <c r="A27" s="131">
        <v>4</v>
      </c>
      <c r="B27" s="176" t="s">
        <v>16</v>
      </c>
      <c r="C27" s="176"/>
      <c r="D27" s="176"/>
      <c r="E27" s="176"/>
      <c r="F27" s="176"/>
      <c r="G27" s="176"/>
    </row>
    <row r="28" spans="1:7" ht="27.6" customHeight="1" x14ac:dyDescent="0.3">
      <c r="A28" s="5" t="s">
        <v>136</v>
      </c>
      <c r="B28" s="40" t="s">
        <v>659</v>
      </c>
      <c r="C28" s="5" t="s">
        <v>2</v>
      </c>
      <c r="D28" s="5">
        <v>6.3</v>
      </c>
      <c r="E28" s="89">
        <v>0</v>
      </c>
      <c r="F28" s="89">
        <f>+E28*D28</f>
        <v>0</v>
      </c>
      <c r="G28" s="29" t="e">
        <f t="shared" ref="G28:G38" si="4">+F28/$G$210</f>
        <v>#DIV/0!</v>
      </c>
    </row>
    <row r="29" spans="1:7" ht="27.6" customHeight="1" x14ac:dyDescent="0.3">
      <c r="A29" s="5">
        <v>4.2</v>
      </c>
      <c r="B29" s="40" t="s">
        <v>17</v>
      </c>
      <c r="C29" s="5" t="s">
        <v>5</v>
      </c>
      <c r="D29" s="5">
        <v>8.16</v>
      </c>
      <c r="E29" s="89">
        <v>0</v>
      </c>
      <c r="F29" s="89">
        <f t="shared" ref="F29:F38" si="5">+E29*D29</f>
        <v>0</v>
      </c>
      <c r="G29" s="29" t="e">
        <f t="shared" si="4"/>
        <v>#DIV/0!</v>
      </c>
    </row>
    <row r="30" spans="1:7" ht="27.6" customHeight="1" x14ac:dyDescent="0.3">
      <c r="A30" s="5">
        <v>4.3</v>
      </c>
      <c r="B30" s="40" t="s">
        <v>18</v>
      </c>
      <c r="C30" s="5" t="s">
        <v>5</v>
      </c>
      <c r="D30" s="5">
        <v>0.72</v>
      </c>
      <c r="E30" s="89">
        <v>0</v>
      </c>
      <c r="F30" s="89">
        <f t="shared" si="5"/>
        <v>0</v>
      </c>
      <c r="G30" s="29" t="e">
        <f t="shared" si="4"/>
        <v>#DIV/0!</v>
      </c>
    </row>
    <row r="31" spans="1:7" ht="27.6" customHeight="1" x14ac:dyDescent="0.3">
      <c r="A31" s="5">
        <v>4.5999999999999996</v>
      </c>
      <c r="B31" s="40" t="s">
        <v>19</v>
      </c>
      <c r="C31" s="5" t="s">
        <v>5</v>
      </c>
      <c r="D31" s="5">
        <v>3.96</v>
      </c>
      <c r="E31" s="89">
        <v>0</v>
      </c>
      <c r="F31" s="89">
        <f t="shared" si="5"/>
        <v>0</v>
      </c>
      <c r="G31" s="29" t="e">
        <f t="shared" si="4"/>
        <v>#DIV/0!</v>
      </c>
    </row>
    <row r="32" spans="1:7" ht="27.6" customHeight="1" x14ac:dyDescent="0.3">
      <c r="A32" s="5">
        <v>4.7</v>
      </c>
      <c r="B32" s="40" t="s">
        <v>12</v>
      </c>
      <c r="C32" s="5" t="s">
        <v>13</v>
      </c>
      <c r="D32" s="5">
        <v>4143.78</v>
      </c>
      <c r="E32" s="89">
        <v>0</v>
      </c>
      <c r="F32" s="89">
        <f t="shared" si="5"/>
        <v>0</v>
      </c>
      <c r="G32" s="29" t="e">
        <f t="shared" si="4"/>
        <v>#DIV/0!</v>
      </c>
    </row>
    <row r="33" spans="1:7" ht="27.6" customHeight="1" x14ac:dyDescent="0.3">
      <c r="A33" s="5">
        <v>4.8</v>
      </c>
      <c r="B33" s="40" t="s">
        <v>14</v>
      </c>
      <c r="C33" s="5" t="s">
        <v>13</v>
      </c>
      <c r="D33" s="5">
        <v>60.93</v>
      </c>
      <c r="E33" s="89">
        <v>0</v>
      </c>
      <c r="F33" s="89">
        <f t="shared" si="5"/>
        <v>0</v>
      </c>
      <c r="G33" s="29" t="e">
        <f t="shared" si="4"/>
        <v>#DIV/0!</v>
      </c>
    </row>
    <row r="34" spans="1:7" ht="27.6" customHeight="1" x14ac:dyDescent="0.3">
      <c r="A34" s="5" t="s">
        <v>138</v>
      </c>
      <c r="B34" s="44" t="s">
        <v>139</v>
      </c>
      <c r="C34" s="5" t="s">
        <v>23</v>
      </c>
      <c r="D34" s="5">
        <v>71.239999999999995</v>
      </c>
      <c r="E34" s="89">
        <v>0</v>
      </c>
      <c r="F34" s="89">
        <f t="shared" si="5"/>
        <v>0</v>
      </c>
      <c r="G34" s="29" t="e">
        <f t="shared" si="4"/>
        <v>#DIV/0!</v>
      </c>
    </row>
    <row r="35" spans="1:7" ht="27.6" customHeight="1" x14ac:dyDescent="0.3">
      <c r="A35" s="5" t="s">
        <v>210</v>
      </c>
      <c r="B35" s="40" t="s">
        <v>588</v>
      </c>
      <c r="C35" s="5" t="s">
        <v>5</v>
      </c>
      <c r="D35" s="5">
        <v>2.16</v>
      </c>
      <c r="E35" s="89">
        <v>0</v>
      </c>
      <c r="F35" s="89">
        <f t="shared" si="5"/>
        <v>0</v>
      </c>
      <c r="G35" s="29" t="e">
        <f t="shared" si="4"/>
        <v>#DIV/0!</v>
      </c>
    </row>
    <row r="36" spans="1:7" ht="27.6" customHeight="1" x14ac:dyDescent="0.3">
      <c r="A36" s="5" t="s">
        <v>211</v>
      </c>
      <c r="B36" s="44" t="s">
        <v>212</v>
      </c>
      <c r="C36" s="5" t="s">
        <v>5</v>
      </c>
      <c r="D36" s="5">
        <v>5.18</v>
      </c>
      <c r="E36" s="89">
        <v>0</v>
      </c>
      <c r="F36" s="89">
        <f t="shared" si="5"/>
        <v>0</v>
      </c>
      <c r="G36" s="29" t="e">
        <f t="shared" si="4"/>
        <v>#DIV/0!</v>
      </c>
    </row>
    <row r="37" spans="1:7" ht="27.6" customHeight="1" x14ac:dyDescent="0.3">
      <c r="A37" s="5" t="s">
        <v>213</v>
      </c>
      <c r="B37" s="44" t="s">
        <v>660</v>
      </c>
      <c r="C37" s="5" t="s">
        <v>5</v>
      </c>
      <c r="D37" s="5">
        <v>1.73</v>
      </c>
      <c r="E37" s="89">
        <v>0</v>
      </c>
      <c r="F37" s="89">
        <f t="shared" si="5"/>
        <v>0</v>
      </c>
      <c r="G37" s="29" t="e">
        <f t="shared" si="4"/>
        <v>#DIV/0!</v>
      </c>
    </row>
    <row r="38" spans="1:7" ht="27.6" customHeight="1" x14ac:dyDescent="0.3">
      <c r="A38" s="5" t="s">
        <v>215</v>
      </c>
      <c r="B38" s="44" t="s">
        <v>216</v>
      </c>
      <c r="C38" s="5" t="s">
        <v>5</v>
      </c>
      <c r="D38" s="5">
        <v>3.15</v>
      </c>
      <c r="E38" s="89">
        <v>0</v>
      </c>
      <c r="F38" s="89">
        <f t="shared" si="5"/>
        <v>0</v>
      </c>
      <c r="G38" s="29" t="e">
        <f t="shared" si="4"/>
        <v>#DIV/0!</v>
      </c>
    </row>
    <row r="39" spans="1:7" s="20" customFormat="1" ht="12.15" customHeight="1" x14ac:dyDescent="0.3">
      <c r="A39" s="5"/>
      <c r="B39" s="6"/>
      <c r="C39" s="5"/>
      <c r="D39" s="5"/>
      <c r="E39" s="8"/>
      <c r="F39" s="50"/>
      <c r="G39" s="29"/>
    </row>
    <row r="40" spans="1:7" s="20" customFormat="1" ht="25.95" customHeight="1" x14ac:dyDescent="0.3">
      <c r="A40" s="21"/>
      <c r="B40" s="177"/>
      <c r="C40" s="177"/>
      <c r="D40" s="177"/>
      <c r="E40" s="177"/>
      <c r="F40" s="59">
        <f>+SUM(F28:F39)</f>
        <v>0</v>
      </c>
      <c r="G40" s="30" t="e">
        <f>+SUM(G28:G38)</f>
        <v>#DIV/0!</v>
      </c>
    </row>
    <row r="41" spans="1:7" s="45" customFormat="1" ht="26.4" customHeight="1" x14ac:dyDescent="0.3">
      <c r="A41" s="131">
        <v>5</v>
      </c>
      <c r="B41" s="176" t="s">
        <v>20</v>
      </c>
      <c r="C41" s="176"/>
      <c r="D41" s="176"/>
      <c r="E41" s="176"/>
      <c r="F41" s="176"/>
      <c r="G41" s="176"/>
    </row>
    <row r="42" spans="1:7" ht="28.95" customHeight="1" x14ac:dyDescent="0.3">
      <c r="A42" s="5">
        <v>5.0999999999999996</v>
      </c>
      <c r="B42" s="40" t="s">
        <v>218</v>
      </c>
      <c r="C42" s="5" t="s">
        <v>2</v>
      </c>
      <c r="D42" s="5">
        <v>101.69</v>
      </c>
      <c r="E42" s="89">
        <v>0</v>
      </c>
      <c r="F42" s="89">
        <f>+D42*E42</f>
        <v>0</v>
      </c>
      <c r="G42" s="29" t="e">
        <f t="shared" ref="G42:G50" si="6">+F42/$G$210</f>
        <v>#DIV/0!</v>
      </c>
    </row>
    <row r="43" spans="1:7" ht="28.95" customHeight="1" x14ac:dyDescent="0.3">
      <c r="A43" s="5">
        <v>5.2</v>
      </c>
      <c r="B43" s="40" t="s">
        <v>21</v>
      </c>
      <c r="C43" s="5" t="s">
        <v>2</v>
      </c>
      <c r="D43" s="5">
        <v>34.11</v>
      </c>
      <c r="E43" s="89">
        <v>0</v>
      </c>
      <c r="F43" s="89">
        <f t="shared" ref="F43:F48" si="7">+D43*E43</f>
        <v>0</v>
      </c>
      <c r="G43" s="29" t="e">
        <f t="shared" si="6"/>
        <v>#DIV/0!</v>
      </c>
    </row>
    <row r="44" spans="1:7" ht="28.95" customHeight="1" x14ac:dyDescent="0.3">
      <c r="A44" s="5" t="s">
        <v>140</v>
      </c>
      <c r="B44" s="44" t="s">
        <v>141</v>
      </c>
      <c r="C44" s="5" t="s">
        <v>2</v>
      </c>
      <c r="D44" s="5">
        <v>34.11</v>
      </c>
      <c r="E44" s="89">
        <v>0</v>
      </c>
      <c r="F44" s="89">
        <f t="shared" si="7"/>
        <v>0</v>
      </c>
      <c r="G44" s="29" t="e">
        <f t="shared" si="6"/>
        <v>#DIV/0!</v>
      </c>
    </row>
    <row r="45" spans="1:7" ht="28.95" customHeight="1" x14ac:dyDescent="0.3">
      <c r="A45" s="5" t="s">
        <v>219</v>
      </c>
      <c r="B45" s="44" t="s">
        <v>661</v>
      </c>
      <c r="C45" s="5" t="s">
        <v>2</v>
      </c>
      <c r="D45" s="5">
        <v>101.69</v>
      </c>
      <c r="E45" s="89">
        <v>0</v>
      </c>
      <c r="F45" s="89">
        <f t="shared" si="7"/>
        <v>0</v>
      </c>
      <c r="G45" s="29" t="e">
        <f t="shared" si="6"/>
        <v>#DIV/0!</v>
      </c>
    </row>
    <row r="46" spans="1:7" ht="28.95" customHeight="1" x14ac:dyDescent="0.3">
      <c r="A46" s="5">
        <v>5.5</v>
      </c>
      <c r="B46" s="40" t="s">
        <v>222</v>
      </c>
      <c r="C46" s="5" t="s">
        <v>23</v>
      </c>
      <c r="D46" s="5">
        <v>49.85</v>
      </c>
      <c r="E46" s="89">
        <v>0</v>
      </c>
      <c r="F46" s="89">
        <f t="shared" si="7"/>
        <v>0</v>
      </c>
      <c r="G46" s="29" t="e">
        <f t="shared" si="6"/>
        <v>#DIV/0!</v>
      </c>
    </row>
    <row r="47" spans="1:7" ht="28.95" customHeight="1" x14ac:dyDescent="0.3">
      <c r="A47" s="5">
        <v>5.6</v>
      </c>
      <c r="B47" s="40" t="s">
        <v>22</v>
      </c>
      <c r="C47" s="5" t="s">
        <v>23</v>
      </c>
      <c r="D47" s="5">
        <v>55.44</v>
      </c>
      <c r="E47" s="89">
        <v>0</v>
      </c>
      <c r="F47" s="89">
        <f t="shared" si="7"/>
        <v>0</v>
      </c>
      <c r="G47" s="29" t="e">
        <f t="shared" si="6"/>
        <v>#DIV/0!</v>
      </c>
    </row>
    <row r="48" spans="1:7" ht="28.95" customHeight="1" x14ac:dyDescent="0.3">
      <c r="A48" s="5">
        <v>5.7</v>
      </c>
      <c r="B48" s="44" t="s">
        <v>604</v>
      </c>
      <c r="C48" s="5" t="s">
        <v>23</v>
      </c>
      <c r="D48" s="5">
        <v>12.14</v>
      </c>
      <c r="E48" s="89">
        <v>0</v>
      </c>
      <c r="F48" s="89">
        <f t="shared" si="7"/>
        <v>0</v>
      </c>
      <c r="G48" s="29" t="e">
        <f t="shared" si="6"/>
        <v>#DIV/0!</v>
      </c>
    </row>
    <row r="49" spans="1:7" ht="28.95" customHeight="1" x14ac:dyDescent="0.3">
      <c r="A49" s="5">
        <v>5.8</v>
      </c>
      <c r="B49" s="44" t="s">
        <v>142</v>
      </c>
      <c r="C49" s="5" t="s">
        <v>2</v>
      </c>
      <c r="D49" s="5">
        <v>96.04</v>
      </c>
      <c r="E49" s="89">
        <v>0</v>
      </c>
      <c r="F49" s="89">
        <f t="shared" ref="F49:F50" si="8">+D49*E49</f>
        <v>0</v>
      </c>
      <c r="G49" s="29" t="e">
        <f t="shared" si="6"/>
        <v>#DIV/0!</v>
      </c>
    </row>
    <row r="50" spans="1:7" ht="28.95" customHeight="1" x14ac:dyDescent="0.3">
      <c r="A50" s="5">
        <v>5.1100000000000003</v>
      </c>
      <c r="B50" s="44" t="s">
        <v>224</v>
      </c>
      <c r="C50" s="5" t="s">
        <v>23</v>
      </c>
      <c r="D50" s="5">
        <v>81.58</v>
      </c>
      <c r="E50" s="89">
        <v>0</v>
      </c>
      <c r="F50" s="89">
        <f t="shared" si="8"/>
        <v>0</v>
      </c>
      <c r="G50" s="29" t="e">
        <f t="shared" si="6"/>
        <v>#DIV/0!</v>
      </c>
    </row>
    <row r="51" spans="1:7" s="20" customFormat="1" ht="12.15" customHeight="1" x14ac:dyDescent="0.3">
      <c r="A51" s="5"/>
      <c r="B51" s="6"/>
      <c r="C51" s="5"/>
      <c r="D51" s="5"/>
      <c r="E51" s="8"/>
      <c r="F51" s="50"/>
      <c r="G51" s="29"/>
    </row>
    <row r="52" spans="1:7" s="20" customFormat="1" ht="25.95" customHeight="1" x14ac:dyDescent="0.3">
      <c r="A52" s="21"/>
      <c r="B52" s="177"/>
      <c r="C52" s="177"/>
      <c r="D52" s="177"/>
      <c r="E52" s="177"/>
      <c r="F52" s="59">
        <f>+SUM(F42:F50)</f>
        <v>0</v>
      </c>
      <c r="G52" s="30" t="e">
        <f>+SUM(G42:G50)</f>
        <v>#DIV/0!</v>
      </c>
    </row>
    <row r="53" spans="1:7" s="45" customFormat="1" ht="26.4" customHeight="1" x14ac:dyDescent="0.3">
      <c r="A53" s="131">
        <v>6</v>
      </c>
      <c r="B53" s="176" t="s">
        <v>24</v>
      </c>
      <c r="C53" s="176"/>
      <c r="D53" s="176"/>
      <c r="E53" s="176"/>
      <c r="F53" s="176"/>
      <c r="G53" s="176"/>
    </row>
    <row r="54" spans="1:7" ht="20.399999999999999" customHeight="1" x14ac:dyDescent="0.3">
      <c r="A54" s="5">
        <v>6.1</v>
      </c>
      <c r="B54" s="40" t="s">
        <v>25</v>
      </c>
      <c r="C54" s="5" t="s">
        <v>2</v>
      </c>
      <c r="D54" s="5">
        <v>199.13</v>
      </c>
      <c r="E54" s="89">
        <v>0</v>
      </c>
      <c r="F54" s="89">
        <f>+D54*E54</f>
        <v>0</v>
      </c>
      <c r="G54" s="29" t="e">
        <f>+F54/$G$210</f>
        <v>#DIV/0!</v>
      </c>
    </row>
    <row r="55" spans="1:7" ht="20.399999999999999" customHeight="1" x14ac:dyDescent="0.3">
      <c r="A55" s="5">
        <v>6.2</v>
      </c>
      <c r="B55" s="40" t="s">
        <v>226</v>
      </c>
      <c r="C55" s="5" t="s">
        <v>2</v>
      </c>
      <c r="D55" s="5">
        <v>6.12</v>
      </c>
      <c r="E55" s="89">
        <v>0</v>
      </c>
      <c r="F55" s="89">
        <f t="shared" ref="F55:F58" si="9">+D55*E55</f>
        <v>0</v>
      </c>
      <c r="G55" s="29" t="e">
        <f>+F55/$G$210</f>
        <v>#DIV/0!</v>
      </c>
    </row>
    <row r="56" spans="1:7" ht="20.399999999999999" customHeight="1" x14ac:dyDescent="0.3">
      <c r="A56" s="5">
        <v>6.3</v>
      </c>
      <c r="B56" s="40" t="s">
        <v>603</v>
      </c>
      <c r="C56" s="5" t="s">
        <v>23</v>
      </c>
      <c r="D56" s="5">
        <v>2.59</v>
      </c>
      <c r="E56" s="89">
        <v>0</v>
      </c>
      <c r="F56" s="89">
        <f t="shared" si="9"/>
        <v>0</v>
      </c>
      <c r="G56" s="29" t="e">
        <f>+F56/$G$210</f>
        <v>#DIV/0!</v>
      </c>
    </row>
    <row r="57" spans="1:7" ht="20.399999999999999" customHeight="1" x14ac:dyDescent="0.3">
      <c r="A57" s="5">
        <v>6.7</v>
      </c>
      <c r="B57" s="40" t="s">
        <v>558</v>
      </c>
      <c r="C57" s="5" t="s">
        <v>23</v>
      </c>
      <c r="D57" s="5">
        <v>23.07</v>
      </c>
      <c r="E57" s="89">
        <v>0</v>
      </c>
      <c r="F57" s="89">
        <f t="shared" si="9"/>
        <v>0</v>
      </c>
      <c r="G57" s="29" t="e">
        <f>+F57/$G$210</f>
        <v>#DIV/0!</v>
      </c>
    </row>
    <row r="58" spans="1:7" ht="20.399999999999999" customHeight="1" x14ac:dyDescent="0.3">
      <c r="A58" s="5">
        <v>6.9</v>
      </c>
      <c r="B58" s="40" t="s">
        <v>27</v>
      </c>
      <c r="C58" s="5" t="s">
        <v>28</v>
      </c>
      <c r="D58" s="5">
        <v>58</v>
      </c>
      <c r="E58" s="89">
        <v>0</v>
      </c>
      <c r="F58" s="89">
        <f t="shared" si="9"/>
        <v>0</v>
      </c>
      <c r="G58" s="29" t="e">
        <f>+F58/$G$210</f>
        <v>#DIV/0!</v>
      </c>
    </row>
    <row r="59" spans="1:7" s="20" customFormat="1" ht="12.15" customHeight="1" x14ac:dyDescent="0.3">
      <c r="A59" s="5"/>
      <c r="B59" s="6"/>
      <c r="C59" s="5"/>
      <c r="D59" s="5"/>
      <c r="E59" s="8"/>
      <c r="F59" s="50"/>
      <c r="G59" s="29"/>
    </row>
    <row r="60" spans="1:7" s="20" customFormat="1" ht="25.95" customHeight="1" x14ac:dyDescent="0.3">
      <c r="A60" s="21"/>
      <c r="B60" s="177"/>
      <c r="C60" s="177"/>
      <c r="D60" s="177"/>
      <c r="E60" s="177"/>
      <c r="F60" s="59">
        <f>+SUM(F54:F58)</f>
        <v>0</v>
      </c>
      <c r="G60" s="30" t="e">
        <f>+SUM(G54:G58)</f>
        <v>#DIV/0!</v>
      </c>
    </row>
    <row r="61" spans="1:7" s="45" customFormat="1" ht="26.4" customHeight="1" x14ac:dyDescent="0.3">
      <c r="A61" s="131">
        <v>7</v>
      </c>
      <c r="B61" s="176" t="s">
        <v>29</v>
      </c>
      <c r="C61" s="176"/>
      <c r="D61" s="176"/>
      <c r="E61" s="176"/>
      <c r="F61" s="176"/>
      <c r="G61" s="176"/>
    </row>
    <row r="62" spans="1:7" ht="19.2" customHeight="1" x14ac:dyDescent="0.3">
      <c r="A62" s="5"/>
      <c r="B62" s="43" t="s">
        <v>30</v>
      </c>
      <c r="C62" s="5"/>
      <c r="D62" s="5"/>
      <c r="E62" s="89"/>
      <c r="F62" s="89"/>
      <c r="G62" s="29"/>
    </row>
    <row r="63" spans="1:7" ht="60" customHeight="1" x14ac:dyDescent="0.3">
      <c r="A63" s="10" t="s">
        <v>143</v>
      </c>
      <c r="B63" s="44" t="s">
        <v>144</v>
      </c>
      <c r="C63" s="10" t="s">
        <v>2</v>
      </c>
      <c r="D63" s="10">
        <v>250.83</v>
      </c>
      <c r="E63" s="90">
        <v>0</v>
      </c>
      <c r="F63" s="89">
        <f>+D63*E63</f>
        <v>0</v>
      </c>
      <c r="G63" s="31" t="e">
        <f t="shared" ref="G63:G68" si="10">+F63/$G$210</f>
        <v>#DIV/0!</v>
      </c>
    </row>
    <row r="64" spans="1:7" ht="16.95" customHeight="1" x14ac:dyDescent="0.3">
      <c r="A64" s="5">
        <v>7.2</v>
      </c>
      <c r="B64" s="40" t="s">
        <v>31</v>
      </c>
      <c r="C64" s="5" t="s">
        <v>13</v>
      </c>
      <c r="D64" s="5">
        <v>6146.93</v>
      </c>
      <c r="E64" s="89">
        <v>0</v>
      </c>
      <c r="F64" s="89">
        <f t="shared" ref="F64:F68" si="11">+D64*E64</f>
        <v>0</v>
      </c>
      <c r="G64" s="31" t="e">
        <f t="shared" si="10"/>
        <v>#DIV/0!</v>
      </c>
    </row>
    <row r="65" spans="1:7" x14ac:dyDescent="0.3">
      <c r="A65" s="5">
        <v>7.5</v>
      </c>
      <c r="B65" s="40" t="s">
        <v>21</v>
      </c>
      <c r="C65" s="5" t="s">
        <v>2</v>
      </c>
      <c r="D65" s="5">
        <v>11.35</v>
      </c>
      <c r="E65" s="89">
        <v>0</v>
      </c>
      <c r="F65" s="89">
        <f t="shared" si="11"/>
        <v>0</v>
      </c>
      <c r="G65" s="31" t="e">
        <f t="shared" si="10"/>
        <v>#DIV/0!</v>
      </c>
    </row>
    <row r="66" spans="1:7" x14ac:dyDescent="0.3">
      <c r="A66" s="5">
        <v>7.6</v>
      </c>
      <c r="B66" s="40" t="s">
        <v>228</v>
      </c>
      <c r="C66" s="5" t="s">
        <v>2</v>
      </c>
      <c r="D66" s="5">
        <v>15.2</v>
      </c>
      <c r="E66" s="89">
        <v>0</v>
      </c>
      <c r="F66" s="89">
        <f t="shared" si="11"/>
        <v>0</v>
      </c>
      <c r="G66" s="31" t="e">
        <f t="shared" si="10"/>
        <v>#DIV/0!</v>
      </c>
    </row>
    <row r="67" spans="1:7" ht="19.95" customHeight="1" x14ac:dyDescent="0.3">
      <c r="A67" s="5"/>
      <c r="B67" s="43" t="s">
        <v>229</v>
      </c>
      <c r="C67" s="5"/>
      <c r="D67" s="5"/>
      <c r="E67" s="89">
        <v>0</v>
      </c>
      <c r="F67" s="89">
        <f t="shared" si="11"/>
        <v>0</v>
      </c>
      <c r="G67" s="31" t="e">
        <f t="shared" si="10"/>
        <v>#DIV/0!</v>
      </c>
    </row>
    <row r="68" spans="1:7" ht="27.6" x14ac:dyDescent="0.3">
      <c r="A68" s="5">
        <v>7.8</v>
      </c>
      <c r="B68" s="44" t="s">
        <v>231</v>
      </c>
      <c r="C68" s="5" t="s">
        <v>2</v>
      </c>
      <c r="D68" s="5">
        <v>30.28</v>
      </c>
      <c r="E68" s="89">
        <v>0</v>
      </c>
      <c r="F68" s="89">
        <f t="shared" si="11"/>
        <v>0</v>
      </c>
      <c r="G68" s="31" t="e">
        <f t="shared" si="10"/>
        <v>#DIV/0!</v>
      </c>
    </row>
    <row r="69" spans="1:7" s="20" customFormat="1" ht="12.15" customHeight="1" x14ac:dyDescent="0.3">
      <c r="A69" s="5"/>
      <c r="B69" s="6"/>
      <c r="C69" s="5"/>
      <c r="D69" s="5"/>
      <c r="E69" s="8"/>
      <c r="F69" s="50"/>
      <c r="G69" s="29"/>
    </row>
    <row r="70" spans="1:7" s="20" customFormat="1" ht="25.95" customHeight="1" x14ac:dyDescent="0.3">
      <c r="A70" s="21"/>
      <c r="B70" s="177"/>
      <c r="C70" s="177"/>
      <c r="D70" s="177"/>
      <c r="E70" s="177"/>
      <c r="F70" s="59">
        <f>+SUM(F63:F68)</f>
        <v>0</v>
      </c>
      <c r="G70" s="30" t="e">
        <f>+SUM(G63:G68)</f>
        <v>#DIV/0!</v>
      </c>
    </row>
    <row r="71" spans="1:7" s="45" customFormat="1" ht="26.4" customHeight="1" x14ac:dyDescent="0.3">
      <c r="A71" s="131">
        <v>8</v>
      </c>
      <c r="B71" s="176" t="s">
        <v>34</v>
      </c>
      <c r="C71" s="176"/>
      <c r="D71" s="176"/>
      <c r="E71" s="176"/>
      <c r="F71" s="176"/>
      <c r="G71" s="176"/>
    </row>
    <row r="72" spans="1:7" ht="19.2" customHeight="1" x14ac:dyDescent="0.3">
      <c r="A72" s="16">
        <v>8.4</v>
      </c>
      <c r="B72" s="43" t="s">
        <v>35</v>
      </c>
      <c r="C72" s="5"/>
      <c r="D72" s="5"/>
      <c r="E72" s="89"/>
      <c r="F72" s="89"/>
      <c r="G72" s="29"/>
    </row>
    <row r="73" spans="1:7" ht="22.2" customHeight="1" x14ac:dyDescent="0.3">
      <c r="A73" s="5" t="s">
        <v>36</v>
      </c>
      <c r="B73" s="40" t="s">
        <v>37</v>
      </c>
      <c r="C73" s="5" t="s">
        <v>28</v>
      </c>
      <c r="D73" s="5">
        <v>8</v>
      </c>
      <c r="E73" s="89">
        <v>0</v>
      </c>
      <c r="F73" s="89">
        <f t="shared" ref="F73:F96" si="12">+D73*E73</f>
        <v>0</v>
      </c>
      <c r="G73" s="29" t="e">
        <f t="shared" ref="G73:G83" si="13">+F73/$G$210</f>
        <v>#DIV/0!</v>
      </c>
    </row>
    <row r="74" spans="1:7" ht="22.2" customHeight="1" x14ac:dyDescent="0.3">
      <c r="A74" s="5" t="s">
        <v>39</v>
      </c>
      <c r="B74" s="40" t="s">
        <v>40</v>
      </c>
      <c r="C74" s="5" t="s">
        <v>28</v>
      </c>
      <c r="D74" s="5">
        <v>5</v>
      </c>
      <c r="E74" s="89">
        <v>0</v>
      </c>
      <c r="F74" s="89">
        <f t="shared" si="12"/>
        <v>0</v>
      </c>
      <c r="G74" s="29" t="e">
        <f t="shared" si="13"/>
        <v>#DIV/0!</v>
      </c>
    </row>
    <row r="75" spans="1:7" ht="22.2" customHeight="1" x14ac:dyDescent="0.3">
      <c r="A75" s="5" t="s">
        <v>41</v>
      </c>
      <c r="B75" s="40" t="s">
        <v>42</v>
      </c>
      <c r="C75" s="5" t="s">
        <v>28</v>
      </c>
      <c r="D75" s="5">
        <v>6</v>
      </c>
      <c r="E75" s="89">
        <v>0</v>
      </c>
      <c r="F75" s="89">
        <f t="shared" si="12"/>
        <v>0</v>
      </c>
      <c r="G75" s="29" t="e">
        <f t="shared" si="13"/>
        <v>#DIV/0!</v>
      </c>
    </row>
    <row r="76" spans="1:7" ht="22.2" customHeight="1" x14ac:dyDescent="0.3">
      <c r="A76" s="5" t="s">
        <v>273</v>
      </c>
      <c r="B76" s="40" t="s">
        <v>274</v>
      </c>
      <c r="C76" s="5" t="s">
        <v>28</v>
      </c>
      <c r="D76" s="5">
        <v>4</v>
      </c>
      <c r="E76" s="89">
        <v>0</v>
      </c>
      <c r="F76" s="89">
        <f t="shared" si="12"/>
        <v>0</v>
      </c>
      <c r="G76" s="29" t="e">
        <f t="shared" si="13"/>
        <v>#DIV/0!</v>
      </c>
    </row>
    <row r="77" spans="1:7" ht="22.2" customHeight="1" x14ac:dyDescent="0.3">
      <c r="A77" s="5" t="s">
        <v>145</v>
      </c>
      <c r="B77" s="40" t="s">
        <v>146</v>
      </c>
      <c r="C77" s="5" t="s">
        <v>531</v>
      </c>
      <c r="D77" s="5">
        <v>24</v>
      </c>
      <c r="E77" s="89">
        <v>0</v>
      </c>
      <c r="F77" s="89">
        <f t="shared" si="12"/>
        <v>0</v>
      </c>
      <c r="G77" s="29" t="e">
        <f t="shared" si="13"/>
        <v>#DIV/0!</v>
      </c>
    </row>
    <row r="78" spans="1:7" ht="22.2" customHeight="1" x14ac:dyDescent="0.3">
      <c r="A78" s="5" t="s">
        <v>148</v>
      </c>
      <c r="B78" s="40" t="s">
        <v>149</v>
      </c>
      <c r="C78" s="5" t="s">
        <v>531</v>
      </c>
      <c r="D78" s="5">
        <v>3.6</v>
      </c>
      <c r="E78" s="89">
        <v>0</v>
      </c>
      <c r="F78" s="89">
        <f t="shared" si="12"/>
        <v>0</v>
      </c>
      <c r="G78" s="29" t="e">
        <f t="shared" si="13"/>
        <v>#DIV/0!</v>
      </c>
    </row>
    <row r="79" spans="1:7" ht="28.95" customHeight="1" x14ac:dyDescent="0.3">
      <c r="A79" s="5" t="s">
        <v>150</v>
      </c>
      <c r="B79" s="44" t="s">
        <v>151</v>
      </c>
      <c r="C79" s="5" t="s">
        <v>531</v>
      </c>
      <c r="D79" s="5">
        <v>19.2</v>
      </c>
      <c r="E79" s="89">
        <v>0</v>
      </c>
      <c r="F79" s="89">
        <f t="shared" si="12"/>
        <v>0</v>
      </c>
      <c r="G79" s="29" t="e">
        <f t="shared" si="13"/>
        <v>#DIV/0!</v>
      </c>
    </row>
    <row r="80" spans="1:7" ht="28.95" customHeight="1" x14ac:dyDescent="0.3">
      <c r="A80" s="5" t="s">
        <v>152</v>
      </c>
      <c r="B80" s="44" t="s">
        <v>153</v>
      </c>
      <c r="C80" s="5" t="s">
        <v>531</v>
      </c>
      <c r="D80" s="5">
        <v>14.4</v>
      </c>
      <c r="E80" s="89">
        <v>0</v>
      </c>
      <c r="F80" s="89">
        <f t="shared" si="12"/>
        <v>0</v>
      </c>
      <c r="G80" s="29" t="e">
        <f t="shared" si="13"/>
        <v>#DIV/0!</v>
      </c>
    </row>
    <row r="81" spans="1:7" ht="28.95" customHeight="1" x14ac:dyDescent="0.3">
      <c r="A81" s="5" t="s">
        <v>158</v>
      </c>
      <c r="B81" s="44" t="s">
        <v>159</v>
      </c>
      <c r="C81" s="5" t="s">
        <v>28</v>
      </c>
      <c r="D81" s="5">
        <v>3</v>
      </c>
      <c r="E81" s="89">
        <v>0</v>
      </c>
      <c r="F81" s="89">
        <f t="shared" si="12"/>
        <v>0</v>
      </c>
      <c r="G81" s="29" t="e">
        <f t="shared" si="13"/>
        <v>#DIV/0!</v>
      </c>
    </row>
    <row r="82" spans="1:7" ht="28.95" customHeight="1" x14ac:dyDescent="0.3">
      <c r="A82" s="5" t="s">
        <v>160</v>
      </c>
      <c r="B82" s="44" t="s">
        <v>161</v>
      </c>
      <c r="C82" s="5" t="s">
        <v>28</v>
      </c>
      <c r="D82" s="5">
        <v>1</v>
      </c>
      <c r="E82" s="89">
        <v>0</v>
      </c>
      <c r="F82" s="89">
        <f t="shared" si="12"/>
        <v>0</v>
      </c>
      <c r="G82" s="29" t="e">
        <f t="shared" si="13"/>
        <v>#DIV/0!</v>
      </c>
    </row>
    <row r="83" spans="1:7" ht="28.95" customHeight="1" x14ac:dyDescent="0.3">
      <c r="A83" s="5" t="s">
        <v>453</v>
      </c>
      <c r="B83" s="44" t="s">
        <v>454</v>
      </c>
      <c r="C83" s="5" t="s">
        <v>28</v>
      </c>
      <c r="D83" s="5">
        <v>2</v>
      </c>
      <c r="E83" s="89">
        <v>0</v>
      </c>
      <c r="F83" s="89">
        <f t="shared" si="12"/>
        <v>0</v>
      </c>
      <c r="G83" s="29" t="e">
        <f t="shared" si="13"/>
        <v>#DIV/0!</v>
      </c>
    </row>
    <row r="84" spans="1:7" ht="19.2" customHeight="1" x14ac:dyDescent="0.3">
      <c r="A84" s="16">
        <v>8.6</v>
      </c>
      <c r="B84" s="43" t="s">
        <v>43</v>
      </c>
      <c r="C84" s="5"/>
      <c r="D84" s="5"/>
      <c r="E84" s="89"/>
      <c r="F84" s="89"/>
      <c r="G84" s="29"/>
    </row>
    <row r="85" spans="1:7" ht="19.2" customHeight="1" x14ac:dyDescent="0.3">
      <c r="A85" s="5" t="s">
        <v>44</v>
      </c>
      <c r="B85" s="40" t="s">
        <v>45</v>
      </c>
      <c r="C85" s="5" t="s">
        <v>23</v>
      </c>
      <c r="D85" s="5">
        <v>3</v>
      </c>
      <c r="E85" s="89">
        <v>0</v>
      </c>
      <c r="F85" s="89">
        <f t="shared" si="12"/>
        <v>0</v>
      </c>
      <c r="G85" s="29" t="e">
        <f t="shared" ref="G85:G91" si="14">+F85/$G$210</f>
        <v>#DIV/0!</v>
      </c>
    </row>
    <row r="86" spans="1:7" ht="19.2" customHeight="1" x14ac:dyDescent="0.3">
      <c r="A86" s="5" t="s">
        <v>281</v>
      </c>
      <c r="B86" s="40" t="s">
        <v>282</v>
      </c>
      <c r="C86" s="5" t="s">
        <v>23</v>
      </c>
      <c r="D86" s="5">
        <v>15.6</v>
      </c>
      <c r="E86" s="89">
        <v>0</v>
      </c>
      <c r="F86" s="89">
        <f t="shared" si="12"/>
        <v>0</v>
      </c>
      <c r="G86" s="29" t="e">
        <f t="shared" si="14"/>
        <v>#DIV/0!</v>
      </c>
    </row>
    <row r="87" spans="1:7" ht="19.2" customHeight="1" x14ac:dyDescent="0.3">
      <c r="A87" s="5" t="s">
        <v>47</v>
      </c>
      <c r="B87" s="40" t="s">
        <v>48</v>
      </c>
      <c r="C87" s="5" t="s">
        <v>23</v>
      </c>
      <c r="D87" s="5">
        <v>14.4</v>
      </c>
      <c r="E87" s="89">
        <v>0</v>
      </c>
      <c r="F87" s="89">
        <f t="shared" si="12"/>
        <v>0</v>
      </c>
      <c r="G87" s="29" t="e">
        <f t="shared" si="14"/>
        <v>#DIV/0!</v>
      </c>
    </row>
    <row r="88" spans="1:7" ht="19.2" customHeight="1" x14ac:dyDescent="0.3">
      <c r="A88" s="5" t="s">
        <v>51</v>
      </c>
      <c r="B88" s="40" t="s">
        <v>52</v>
      </c>
      <c r="C88" s="5" t="s">
        <v>28</v>
      </c>
      <c r="D88" s="5">
        <v>14</v>
      </c>
      <c r="E88" s="89">
        <v>0</v>
      </c>
      <c r="F88" s="89">
        <f t="shared" si="12"/>
        <v>0</v>
      </c>
      <c r="G88" s="29" t="e">
        <f t="shared" si="14"/>
        <v>#DIV/0!</v>
      </c>
    </row>
    <row r="89" spans="1:7" ht="19.2" customHeight="1" x14ac:dyDescent="0.3">
      <c r="A89" s="5" t="s">
        <v>53</v>
      </c>
      <c r="B89" s="40" t="s">
        <v>54</v>
      </c>
      <c r="C89" s="5" t="s">
        <v>28</v>
      </c>
      <c r="D89" s="5">
        <v>22</v>
      </c>
      <c r="E89" s="89">
        <v>0</v>
      </c>
      <c r="F89" s="89">
        <f t="shared" si="12"/>
        <v>0</v>
      </c>
      <c r="G89" s="29" t="e">
        <f t="shared" si="14"/>
        <v>#DIV/0!</v>
      </c>
    </row>
    <row r="90" spans="1:7" ht="19.2" customHeight="1" x14ac:dyDescent="0.3">
      <c r="A90" s="5" t="s">
        <v>55</v>
      </c>
      <c r="B90" s="40" t="s">
        <v>56</v>
      </c>
      <c r="C90" s="5" t="s">
        <v>28</v>
      </c>
      <c r="D90" s="5">
        <v>6</v>
      </c>
      <c r="E90" s="89">
        <v>0</v>
      </c>
      <c r="F90" s="89">
        <f t="shared" si="12"/>
        <v>0</v>
      </c>
      <c r="G90" s="29" t="e">
        <f t="shared" si="14"/>
        <v>#DIV/0!</v>
      </c>
    </row>
    <row r="91" spans="1:7" ht="19.2" customHeight="1" x14ac:dyDescent="0.3">
      <c r="A91" s="5" t="s">
        <v>287</v>
      </c>
      <c r="B91" s="40" t="s">
        <v>589</v>
      </c>
      <c r="C91" s="5" t="s">
        <v>23</v>
      </c>
      <c r="D91" s="5">
        <v>6.65</v>
      </c>
      <c r="E91" s="89">
        <v>0</v>
      </c>
      <c r="F91" s="89">
        <f t="shared" si="12"/>
        <v>0</v>
      </c>
      <c r="G91" s="29" t="e">
        <f t="shared" si="14"/>
        <v>#DIV/0!</v>
      </c>
    </row>
    <row r="92" spans="1:7" ht="19.2" customHeight="1" x14ac:dyDescent="0.3">
      <c r="A92" s="16">
        <v>8.8000000000000007</v>
      </c>
      <c r="B92" s="43" t="s">
        <v>57</v>
      </c>
      <c r="C92" s="5"/>
      <c r="D92" s="5"/>
      <c r="E92" s="89"/>
      <c r="F92" s="89">
        <f t="shared" si="12"/>
        <v>0</v>
      </c>
      <c r="G92" s="29"/>
    </row>
    <row r="93" spans="1:7" ht="16.95" customHeight="1" x14ac:dyDescent="0.3">
      <c r="A93" s="5" t="s">
        <v>58</v>
      </c>
      <c r="B93" s="40" t="s">
        <v>59</v>
      </c>
      <c r="C93" s="5" t="s">
        <v>23</v>
      </c>
      <c r="D93" s="5">
        <v>8.5</v>
      </c>
      <c r="E93" s="89">
        <v>0</v>
      </c>
      <c r="F93" s="89">
        <f t="shared" si="12"/>
        <v>0</v>
      </c>
      <c r="G93" s="29" t="e">
        <f>+F93/$G$210</f>
        <v>#DIV/0!</v>
      </c>
    </row>
    <row r="94" spans="1:7" ht="16.95" customHeight="1" x14ac:dyDescent="0.3">
      <c r="A94" s="5" t="s">
        <v>167</v>
      </c>
      <c r="B94" s="40" t="s">
        <v>168</v>
      </c>
      <c r="C94" s="5" t="s">
        <v>28</v>
      </c>
      <c r="D94" s="5">
        <v>1</v>
      </c>
      <c r="E94" s="89">
        <v>0</v>
      </c>
      <c r="F94" s="89">
        <f t="shared" si="12"/>
        <v>0</v>
      </c>
      <c r="G94" s="29" t="e">
        <f>+F94/$G$210</f>
        <v>#DIV/0!</v>
      </c>
    </row>
    <row r="95" spans="1:7" ht="32.4" customHeight="1" x14ac:dyDescent="0.3">
      <c r="A95" s="10" t="s">
        <v>169</v>
      </c>
      <c r="B95" s="44" t="s">
        <v>662</v>
      </c>
      <c r="C95" s="10" t="s">
        <v>23</v>
      </c>
      <c r="D95" s="10">
        <v>23</v>
      </c>
      <c r="E95" s="90">
        <v>0</v>
      </c>
      <c r="F95" s="89">
        <f t="shared" si="12"/>
        <v>0</v>
      </c>
      <c r="G95" s="29" t="e">
        <f>+F95/$G$210</f>
        <v>#DIV/0!</v>
      </c>
    </row>
    <row r="96" spans="1:7" ht="32.4" customHeight="1" x14ac:dyDescent="0.3">
      <c r="A96" s="10" t="s">
        <v>303</v>
      </c>
      <c r="B96" s="44" t="s">
        <v>642</v>
      </c>
      <c r="C96" s="10" t="s">
        <v>23</v>
      </c>
      <c r="D96" s="10">
        <v>15</v>
      </c>
      <c r="E96" s="90">
        <v>0</v>
      </c>
      <c r="F96" s="89">
        <f t="shared" si="12"/>
        <v>0</v>
      </c>
      <c r="G96" s="29" t="e">
        <f>+F96/$G$210</f>
        <v>#DIV/0!</v>
      </c>
    </row>
    <row r="97" spans="1:7" ht="19.2" customHeight="1" x14ac:dyDescent="0.3">
      <c r="A97" s="16">
        <v>8.17</v>
      </c>
      <c r="B97" s="43" t="s">
        <v>340</v>
      </c>
      <c r="C97" s="5"/>
      <c r="D97" s="5"/>
      <c r="E97" s="89"/>
      <c r="F97" s="89">
        <f t="shared" ref="F97:F104" si="15">+D97*E97</f>
        <v>0</v>
      </c>
      <c r="G97" s="29"/>
    </row>
    <row r="98" spans="1:7" ht="20.399999999999999" customHeight="1" x14ac:dyDescent="0.3">
      <c r="A98" s="5" t="s">
        <v>341</v>
      </c>
      <c r="B98" s="40" t="s">
        <v>342</v>
      </c>
      <c r="C98" s="5" t="s">
        <v>28</v>
      </c>
      <c r="D98" s="5">
        <v>2</v>
      </c>
      <c r="E98" s="89">
        <v>0</v>
      </c>
      <c r="F98" s="89">
        <f t="shared" si="15"/>
        <v>0</v>
      </c>
      <c r="G98" s="29" t="e">
        <f t="shared" ref="G98:G106" si="16">+F98/$G$210</f>
        <v>#DIV/0!</v>
      </c>
    </row>
    <row r="99" spans="1:7" ht="20.399999999999999" customHeight="1" x14ac:dyDescent="0.3">
      <c r="A99" s="5" t="s">
        <v>343</v>
      </c>
      <c r="B99" s="40" t="s">
        <v>344</v>
      </c>
      <c r="C99" s="5" t="s">
        <v>23</v>
      </c>
      <c r="D99" s="5">
        <v>21.44</v>
      </c>
      <c r="E99" s="89">
        <v>0</v>
      </c>
      <c r="F99" s="89">
        <f t="shared" si="15"/>
        <v>0</v>
      </c>
      <c r="G99" s="29" t="e">
        <f t="shared" si="16"/>
        <v>#DIV/0!</v>
      </c>
    </row>
    <row r="100" spans="1:7" ht="20.399999999999999" customHeight="1" x14ac:dyDescent="0.3">
      <c r="A100" s="5" t="s">
        <v>346</v>
      </c>
      <c r="B100" s="40" t="s">
        <v>347</v>
      </c>
      <c r="C100" s="5" t="s">
        <v>23</v>
      </c>
      <c r="D100" s="5">
        <v>1</v>
      </c>
      <c r="E100" s="89">
        <v>0</v>
      </c>
      <c r="F100" s="89">
        <f t="shared" si="15"/>
        <v>0</v>
      </c>
      <c r="G100" s="29" t="e">
        <f t="shared" si="16"/>
        <v>#DIV/0!</v>
      </c>
    </row>
    <row r="101" spans="1:7" ht="20.399999999999999" customHeight="1" x14ac:dyDescent="0.3">
      <c r="A101" s="5" t="s">
        <v>348</v>
      </c>
      <c r="B101" s="40" t="s">
        <v>349</v>
      </c>
      <c r="C101" s="5" t="s">
        <v>23</v>
      </c>
      <c r="D101" s="5">
        <v>3</v>
      </c>
      <c r="E101" s="89">
        <v>0</v>
      </c>
      <c r="F101" s="89">
        <f t="shared" si="15"/>
        <v>0</v>
      </c>
      <c r="G101" s="29" t="e">
        <f t="shared" si="16"/>
        <v>#DIV/0!</v>
      </c>
    </row>
    <row r="102" spans="1:7" ht="20.399999999999999" customHeight="1" x14ac:dyDescent="0.3">
      <c r="A102" s="5" t="s">
        <v>350</v>
      </c>
      <c r="B102" s="40" t="s">
        <v>351</v>
      </c>
      <c r="C102" s="5" t="s">
        <v>28</v>
      </c>
      <c r="D102" s="5">
        <v>1</v>
      </c>
      <c r="E102" s="89">
        <v>0</v>
      </c>
      <c r="F102" s="89">
        <f t="shared" si="15"/>
        <v>0</v>
      </c>
      <c r="G102" s="29" t="e">
        <f t="shared" si="16"/>
        <v>#DIV/0!</v>
      </c>
    </row>
    <row r="103" spans="1:7" ht="20.399999999999999" customHeight="1" x14ac:dyDescent="0.3">
      <c r="A103" s="5" t="s">
        <v>352</v>
      </c>
      <c r="B103" s="40" t="s">
        <v>353</v>
      </c>
      <c r="C103" s="5" t="s">
        <v>28</v>
      </c>
      <c r="D103" s="5">
        <v>2</v>
      </c>
      <c r="E103" s="89">
        <v>0</v>
      </c>
      <c r="F103" s="89">
        <f t="shared" si="15"/>
        <v>0</v>
      </c>
      <c r="G103" s="29" t="e">
        <f t="shared" si="16"/>
        <v>#DIV/0!</v>
      </c>
    </row>
    <row r="104" spans="1:7" ht="20.399999999999999" customHeight="1" x14ac:dyDescent="0.3">
      <c r="A104" s="5" t="s">
        <v>354</v>
      </c>
      <c r="B104" s="40" t="s">
        <v>355</v>
      </c>
      <c r="C104" s="5" t="s">
        <v>28</v>
      </c>
      <c r="D104" s="5">
        <v>1</v>
      </c>
      <c r="E104" s="89">
        <v>0</v>
      </c>
      <c r="F104" s="89">
        <f t="shared" si="15"/>
        <v>0</v>
      </c>
      <c r="G104" s="29" t="e">
        <f t="shared" si="16"/>
        <v>#DIV/0!</v>
      </c>
    </row>
    <row r="105" spans="1:7" ht="20.399999999999999" customHeight="1" x14ac:dyDescent="0.3">
      <c r="A105" s="5" t="s">
        <v>356</v>
      </c>
      <c r="B105" s="40" t="s">
        <v>357</v>
      </c>
      <c r="C105" s="5" t="s">
        <v>28</v>
      </c>
      <c r="D105" s="5">
        <v>1</v>
      </c>
      <c r="E105" s="89">
        <v>0</v>
      </c>
      <c r="F105" s="89">
        <f t="shared" ref="F105:F106" si="17">+D105*E105</f>
        <v>0</v>
      </c>
      <c r="G105" s="29" t="e">
        <f t="shared" si="16"/>
        <v>#DIV/0!</v>
      </c>
    </row>
    <row r="106" spans="1:7" ht="20.399999999999999" customHeight="1" x14ac:dyDescent="0.3">
      <c r="A106" s="5" t="s">
        <v>358</v>
      </c>
      <c r="B106" s="40" t="s">
        <v>359</v>
      </c>
      <c r="C106" s="5" t="s">
        <v>28</v>
      </c>
      <c r="D106" s="5">
        <v>2</v>
      </c>
      <c r="E106" s="89">
        <v>0</v>
      </c>
      <c r="F106" s="89">
        <f t="shared" si="17"/>
        <v>0</v>
      </c>
      <c r="G106" s="29" t="e">
        <f t="shared" si="16"/>
        <v>#DIV/0!</v>
      </c>
    </row>
    <row r="107" spans="1:7" s="20" customFormat="1" ht="12.15" customHeight="1" x14ac:dyDescent="0.3">
      <c r="A107" s="5"/>
      <c r="B107" s="6"/>
      <c r="C107" s="5"/>
      <c r="D107" s="5"/>
      <c r="E107" s="8"/>
      <c r="F107" s="50"/>
      <c r="G107" s="29"/>
    </row>
    <row r="108" spans="1:7" s="20" customFormat="1" ht="25.95" customHeight="1" x14ac:dyDescent="0.3">
      <c r="A108" s="21"/>
      <c r="B108" s="177"/>
      <c r="C108" s="177"/>
      <c r="D108" s="177"/>
      <c r="E108" s="177"/>
      <c r="F108" s="59">
        <f>+SUM(F72:F106)</f>
        <v>0</v>
      </c>
      <c r="G108" s="30" t="e">
        <f>+SUM(G72:G106)</f>
        <v>#DIV/0!</v>
      </c>
    </row>
    <row r="109" spans="1:7" s="45" customFormat="1" ht="26.4" customHeight="1" x14ac:dyDescent="0.3">
      <c r="A109" s="131">
        <v>9</v>
      </c>
      <c r="B109" s="176" t="s">
        <v>60</v>
      </c>
      <c r="C109" s="176"/>
      <c r="D109" s="176"/>
      <c r="E109" s="176"/>
      <c r="F109" s="176"/>
      <c r="G109" s="176"/>
    </row>
    <row r="110" spans="1:7" ht="23.4" customHeight="1" x14ac:dyDescent="0.3">
      <c r="A110" s="5">
        <v>9.1</v>
      </c>
      <c r="B110" s="40" t="s">
        <v>61</v>
      </c>
      <c r="C110" s="5" t="s">
        <v>2</v>
      </c>
      <c r="D110" s="5">
        <v>265.60000000000002</v>
      </c>
      <c r="E110" s="89">
        <v>0</v>
      </c>
      <c r="F110" s="89">
        <f>+D110*E110</f>
        <v>0</v>
      </c>
      <c r="G110" s="29" t="e">
        <f t="shared" ref="G110:G117" si="18">+F110/$G$210</f>
        <v>#DIV/0!</v>
      </c>
    </row>
    <row r="111" spans="1:7" ht="23.4" customHeight="1" x14ac:dyDescent="0.3">
      <c r="A111" s="5">
        <v>9.1999999999999993</v>
      </c>
      <c r="B111" s="40" t="s">
        <v>361</v>
      </c>
      <c r="C111" s="5" t="s">
        <v>2</v>
      </c>
      <c r="D111" s="5">
        <v>116.28</v>
      </c>
      <c r="E111" s="89">
        <v>0</v>
      </c>
      <c r="F111" s="89">
        <f t="shared" ref="F111:F117" si="19">+D111*E111</f>
        <v>0</v>
      </c>
      <c r="G111" s="29" t="e">
        <f t="shared" si="18"/>
        <v>#DIV/0!</v>
      </c>
    </row>
    <row r="112" spans="1:7" ht="23.4" customHeight="1" x14ac:dyDescent="0.3">
      <c r="A112" s="5">
        <v>9.3000000000000007</v>
      </c>
      <c r="B112" s="40" t="s">
        <v>363</v>
      </c>
      <c r="C112" s="5" t="s">
        <v>2</v>
      </c>
      <c r="D112" s="5">
        <v>116.28</v>
      </c>
      <c r="E112" s="89">
        <v>0</v>
      </c>
      <c r="F112" s="89">
        <f t="shared" si="19"/>
        <v>0</v>
      </c>
      <c r="G112" s="29" t="e">
        <f t="shared" si="18"/>
        <v>#DIV/0!</v>
      </c>
    </row>
    <row r="113" spans="1:7" ht="23.4" customHeight="1" x14ac:dyDescent="0.3">
      <c r="A113" s="5">
        <v>9.4</v>
      </c>
      <c r="B113" s="40" t="s">
        <v>62</v>
      </c>
      <c r="C113" s="5" t="s">
        <v>2</v>
      </c>
      <c r="D113" s="5">
        <v>110.82</v>
      </c>
      <c r="E113" s="89">
        <v>0</v>
      </c>
      <c r="F113" s="89">
        <f t="shared" si="19"/>
        <v>0</v>
      </c>
      <c r="G113" s="29" t="e">
        <f t="shared" si="18"/>
        <v>#DIV/0!</v>
      </c>
    </row>
    <row r="114" spans="1:7" ht="23.4" customHeight="1" x14ac:dyDescent="0.3">
      <c r="A114" s="5">
        <v>9.5</v>
      </c>
      <c r="B114" s="40" t="s">
        <v>63</v>
      </c>
      <c r="C114" s="5" t="s">
        <v>2</v>
      </c>
      <c r="D114" s="5">
        <v>53.07</v>
      </c>
      <c r="E114" s="89">
        <v>0</v>
      </c>
      <c r="F114" s="89">
        <f t="shared" si="19"/>
        <v>0</v>
      </c>
      <c r="G114" s="29" t="e">
        <f t="shared" si="18"/>
        <v>#DIV/0!</v>
      </c>
    </row>
    <row r="115" spans="1:7" ht="23.4" customHeight="1" x14ac:dyDescent="0.3">
      <c r="A115" s="5">
        <v>9.6</v>
      </c>
      <c r="B115" s="40" t="s">
        <v>64</v>
      </c>
      <c r="C115" s="5" t="s">
        <v>2</v>
      </c>
      <c r="D115" s="5">
        <v>94.6</v>
      </c>
      <c r="E115" s="89">
        <v>0</v>
      </c>
      <c r="F115" s="89">
        <f t="shared" si="19"/>
        <v>0</v>
      </c>
      <c r="G115" s="29" t="e">
        <f t="shared" si="18"/>
        <v>#DIV/0!</v>
      </c>
    </row>
    <row r="116" spans="1:7" ht="23.4" customHeight="1" x14ac:dyDescent="0.3">
      <c r="A116" s="5">
        <v>9.6999999999999993</v>
      </c>
      <c r="B116" s="40" t="s">
        <v>65</v>
      </c>
      <c r="C116" s="5" t="s">
        <v>2</v>
      </c>
      <c r="D116" s="5">
        <v>1.42</v>
      </c>
      <c r="E116" s="89">
        <v>0</v>
      </c>
      <c r="F116" s="89">
        <f t="shared" si="19"/>
        <v>0</v>
      </c>
      <c r="G116" s="29" t="e">
        <f t="shared" si="18"/>
        <v>#DIV/0!</v>
      </c>
    </row>
    <row r="117" spans="1:7" ht="23.4" customHeight="1" x14ac:dyDescent="0.3">
      <c r="A117" s="5">
        <v>9.8000000000000007</v>
      </c>
      <c r="B117" s="40" t="s">
        <v>66</v>
      </c>
      <c r="C117" s="5" t="s">
        <v>2</v>
      </c>
      <c r="D117" s="5">
        <v>1.42</v>
      </c>
      <c r="E117" s="89">
        <v>0</v>
      </c>
      <c r="F117" s="89">
        <f t="shared" si="19"/>
        <v>0</v>
      </c>
      <c r="G117" s="29" t="e">
        <f t="shared" si="18"/>
        <v>#DIV/0!</v>
      </c>
    </row>
    <row r="118" spans="1:7" s="20" customFormat="1" ht="12.15" customHeight="1" x14ac:dyDescent="0.3">
      <c r="A118" s="5"/>
      <c r="B118" s="6"/>
      <c r="C118" s="5"/>
      <c r="D118" s="5"/>
      <c r="E118" s="8"/>
      <c r="F118" s="50"/>
      <c r="G118" s="29"/>
    </row>
    <row r="119" spans="1:7" s="20" customFormat="1" ht="25.95" customHeight="1" x14ac:dyDescent="0.3">
      <c r="A119" s="21"/>
      <c r="B119" s="177"/>
      <c r="C119" s="177"/>
      <c r="D119" s="177"/>
      <c r="E119" s="177"/>
      <c r="F119" s="59">
        <f>+SUM(F110:F117)</f>
        <v>0</v>
      </c>
      <c r="G119" s="30" t="e">
        <f>+SUM(G110:G117)</f>
        <v>#DIV/0!</v>
      </c>
    </row>
    <row r="120" spans="1:7" s="45" customFormat="1" ht="26.4" customHeight="1" x14ac:dyDescent="0.3">
      <c r="A120" s="131">
        <v>10</v>
      </c>
      <c r="B120" s="176" t="s">
        <v>67</v>
      </c>
      <c r="C120" s="176"/>
      <c r="D120" s="176"/>
      <c r="E120" s="176"/>
      <c r="F120" s="176"/>
      <c r="G120" s="176"/>
    </row>
    <row r="121" spans="1:7" ht="19.95" customHeight="1" x14ac:dyDescent="0.3">
      <c r="A121" s="103">
        <v>10.1</v>
      </c>
      <c r="B121" s="76" t="s">
        <v>68</v>
      </c>
      <c r="C121" s="85"/>
      <c r="D121" s="85"/>
      <c r="E121" s="91"/>
      <c r="F121" s="91"/>
      <c r="G121" s="97"/>
    </row>
    <row r="122" spans="1:7" ht="43.2" customHeight="1" x14ac:dyDescent="0.3">
      <c r="A122" s="86" t="s">
        <v>171</v>
      </c>
      <c r="B122" s="81" t="s">
        <v>364</v>
      </c>
      <c r="C122" s="86" t="s">
        <v>28</v>
      </c>
      <c r="D122" s="86">
        <v>27</v>
      </c>
      <c r="E122" s="92">
        <v>0</v>
      </c>
      <c r="F122" s="89">
        <f>+D122*E122</f>
        <v>0</v>
      </c>
      <c r="G122" s="98" t="e">
        <f t="shared" ref="G122:G131" si="20">+F122/$G$210</f>
        <v>#DIV/0!</v>
      </c>
    </row>
    <row r="123" spans="1:7" ht="42.6" customHeight="1" x14ac:dyDescent="0.3">
      <c r="A123" s="87" t="s">
        <v>365</v>
      </c>
      <c r="B123" s="81" t="s">
        <v>626</v>
      </c>
      <c r="C123" s="87" t="s">
        <v>28</v>
      </c>
      <c r="D123" s="87">
        <v>2</v>
      </c>
      <c r="E123" s="93">
        <v>0</v>
      </c>
      <c r="F123" s="89">
        <f t="shared" ref="F123:F158" si="21">+D123*E123</f>
        <v>0</v>
      </c>
      <c r="G123" s="98" t="e">
        <f t="shared" si="20"/>
        <v>#DIV/0!</v>
      </c>
    </row>
    <row r="124" spans="1:7" ht="41.4" x14ac:dyDescent="0.3">
      <c r="A124" s="86" t="s">
        <v>367</v>
      </c>
      <c r="B124" s="81" t="s">
        <v>627</v>
      </c>
      <c r="C124" s="86" t="s">
        <v>28</v>
      </c>
      <c r="D124" s="86">
        <v>6</v>
      </c>
      <c r="E124" s="92">
        <v>0</v>
      </c>
      <c r="F124" s="89">
        <f t="shared" si="21"/>
        <v>0</v>
      </c>
      <c r="G124" s="98" t="e">
        <f t="shared" si="20"/>
        <v>#DIV/0!</v>
      </c>
    </row>
    <row r="125" spans="1:7" ht="41.4" x14ac:dyDescent="0.3">
      <c r="A125" s="86" t="s">
        <v>643</v>
      </c>
      <c r="B125" s="81" t="s">
        <v>627</v>
      </c>
      <c r="C125" s="86" t="s">
        <v>28</v>
      </c>
      <c r="D125" s="86">
        <v>2</v>
      </c>
      <c r="E125" s="92">
        <v>0</v>
      </c>
      <c r="F125" s="89">
        <f t="shared" si="21"/>
        <v>0</v>
      </c>
      <c r="G125" s="98" t="e">
        <f t="shared" si="20"/>
        <v>#DIV/0!</v>
      </c>
    </row>
    <row r="126" spans="1:7" ht="36.6" customHeight="1" x14ac:dyDescent="0.3">
      <c r="A126" s="87" t="s">
        <v>370</v>
      </c>
      <c r="B126" s="81" t="s">
        <v>644</v>
      </c>
      <c r="C126" s="87" t="s">
        <v>28</v>
      </c>
      <c r="D126" s="86">
        <v>6</v>
      </c>
      <c r="E126" s="92">
        <v>0</v>
      </c>
      <c r="F126" s="89">
        <f t="shared" si="21"/>
        <v>0</v>
      </c>
      <c r="G126" s="98" t="e">
        <f t="shared" si="20"/>
        <v>#DIV/0!</v>
      </c>
    </row>
    <row r="127" spans="1:7" ht="55.95" customHeight="1" x14ac:dyDescent="0.3">
      <c r="A127" s="86" t="s">
        <v>175</v>
      </c>
      <c r="B127" s="81" t="s">
        <v>176</v>
      </c>
      <c r="C127" s="86" t="s">
        <v>28</v>
      </c>
      <c r="D127" s="86">
        <v>6</v>
      </c>
      <c r="E127" s="92">
        <v>0</v>
      </c>
      <c r="F127" s="89">
        <f t="shared" si="21"/>
        <v>0</v>
      </c>
      <c r="G127" s="98" t="e">
        <f t="shared" si="20"/>
        <v>#DIV/0!</v>
      </c>
    </row>
    <row r="128" spans="1:7" ht="41.4" customHeight="1" x14ac:dyDescent="0.3">
      <c r="A128" s="86" t="s">
        <v>372</v>
      </c>
      <c r="B128" s="81" t="s">
        <v>373</v>
      </c>
      <c r="C128" s="86" t="s">
        <v>28</v>
      </c>
      <c r="D128" s="86">
        <v>1</v>
      </c>
      <c r="E128" s="92">
        <v>0</v>
      </c>
      <c r="F128" s="89">
        <f t="shared" si="21"/>
        <v>0</v>
      </c>
      <c r="G128" s="98" t="e">
        <f t="shared" si="20"/>
        <v>#DIV/0!</v>
      </c>
    </row>
    <row r="129" spans="1:7" ht="41.4" customHeight="1" x14ac:dyDescent="0.3">
      <c r="A129" s="86" t="s">
        <v>374</v>
      </c>
      <c r="B129" s="81" t="s">
        <v>663</v>
      </c>
      <c r="C129" s="86" t="s">
        <v>28</v>
      </c>
      <c r="D129" s="86">
        <v>1</v>
      </c>
      <c r="E129" s="92">
        <v>0</v>
      </c>
      <c r="F129" s="89">
        <f t="shared" ref="F129" si="22">+D129*E129</f>
        <v>0</v>
      </c>
      <c r="G129" s="98" t="e">
        <f t="shared" si="20"/>
        <v>#DIV/0!</v>
      </c>
    </row>
    <row r="130" spans="1:7" ht="40.200000000000003" customHeight="1" x14ac:dyDescent="0.3">
      <c r="A130" s="86" t="s">
        <v>376</v>
      </c>
      <c r="B130" s="81" t="s">
        <v>377</v>
      </c>
      <c r="C130" s="86" t="s">
        <v>28</v>
      </c>
      <c r="D130" s="86">
        <v>2</v>
      </c>
      <c r="E130" s="92">
        <v>0</v>
      </c>
      <c r="F130" s="89">
        <f t="shared" si="21"/>
        <v>0</v>
      </c>
      <c r="G130" s="98" t="e">
        <f t="shared" si="20"/>
        <v>#DIV/0!</v>
      </c>
    </row>
    <row r="131" spans="1:7" ht="52.95" customHeight="1" x14ac:dyDescent="0.3">
      <c r="A131" s="86" t="s">
        <v>378</v>
      </c>
      <c r="B131" s="81" t="s">
        <v>379</v>
      </c>
      <c r="C131" s="86" t="s">
        <v>28</v>
      </c>
      <c r="D131" s="86">
        <v>1</v>
      </c>
      <c r="E131" s="92">
        <v>0</v>
      </c>
      <c r="F131" s="89">
        <f t="shared" si="21"/>
        <v>0</v>
      </c>
      <c r="G131" s="98" t="e">
        <f t="shared" si="20"/>
        <v>#DIV/0!</v>
      </c>
    </row>
    <row r="132" spans="1:7" ht="19.95" customHeight="1" x14ac:dyDescent="0.3">
      <c r="A132" s="104">
        <v>10.199999999999999</v>
      </c>
      <c r="B132" s="84" t="s">
        <v>69</v>
      </c>
      <c r="C132" s="87"/>
      <c r="D132" s="87"/>
      <c r="E132" s="93"/>
      <c r="F132" s="89"/>
      <c r="G132" s="98"/>
    </row>
    <row r="133" spans="1:7" ht="29.4" customHeight="1" x14ac:dyDescent="0.3">
      <c r="A133" s="87" t="s">
        <v>177</v>
      </c>
      <c r="B133" s="81" t="s">
        <v>380</v>
      </c>
      <c r="C133" s="87" t="s">
        <v>28</v>
      </c>
      <c r="D133" s="87">
        <v>7</v>
      </c>
      <c r="E133" s="93">
        <v>0</v>
      </c>
      <c r="F133" s="89">
        <f t="shared" si="21"/>
        <v>0</v>
      </c>
      <c r="G133" s="98" t="e">
        <f t="shared" ref="G133:G138" si="23">+F133/$G$210</f>
        <v>#DIV/0!</v>
      </c>
    </row>
    <row r="134" spans="1:7" ht="29.4" customHeight="1" x14ac:dyDescent="0.3">
      <c r="A134" s="87" t="s">
        <v>381</v>
      </c>
      <c r="B134" s="81" t="s">
        <v>382</v>
      </c>
      <c r="C134" s="87" t="s">
        <v>28</v>
      </c>
      <c r="D134" s="87">
        <v>5</v>
      </c>
      <c r="E134" s="93">
        <v>0</v>
      </c>
      <c r="F134" s="89">
        <f t="shared" ref="F134:F138" si="24">+D134*E134</f>
        <v>0</v>
      </c>
      <c r="G134" s="98" t="e">
        <f t="shared" si="23"/>
        <v>#DIV/0!</v>
      </c>
    </row>
    <row r="135" spans="1:7" ht="29.4" customHeight="1" x14ac:dyDescent="0.3">
      <c r="A135" s="87" t="s">
        <v>667</v>
      </c>
      <c r="B135" s="81" t="s">
        <v>664</v>
      </c>
      <c r="C135" s="87" t="s">
        <v>28</v>
      </c>
      <c r="D135" s="87">
        <v>1</v>
      </c>
      <c r="E135" s="93">
        <v>0</v>
      </c>
      <c r="F135" s="89">
        <f t="shared" si="24"/>
        <v>0</v>
      </c>
      <c r="G135" s="98" t="e">
        <f t="shared" si="23"/>
        <v>#DIV/0!</v>
      </c>
    </row>
    <row r="136" spans="1:7" ht="29.4" customHeight="1" x14ac:dyDescent="0.3">
      <c r="A136" s="87" t="s">
        <v>383</v>
      </c>
      <c r="B136" s="81" t="s">
        <v>384</v>
      </c>
      <c r="C136" s="87" t="s">
        <v>28</v>
      </c>
      <c r="D136" s="86">
        <v>1</v>
      </c>
      <c r="E136" s="93">
        <v>0</v>
      </c>
      <c r="F136" s="89">
        <f t="shared" si="24"/>
        <v>0</v>
      </c>
      <c r="G136" s="98" t="e">
        <f t="shared" si="23"/>
        <v>#DIV/0!</v>
      </c>
    </row>
    <row r="137" spans="1:7" ht="29.4" customHeight="1" x14ac:dyDescent="0.3">
      <c r="A137" s="87" t="s">
        <v>179</v>
      </c>
      <c r="B137" s="81" t="s">
        <v>665</v>
      </c>
      <c r="C137" s="87" t="s">
        <v>28</v>
      </c>
      <c r="D137" s="86">
        <v>1</v>
      </c>
      <c r="E137" s="93">
        <v>0</v>
      </c>
      <c r="F137" s="89">
        <f t="shared" si="24"/>
        <v>0</v>
      </c>
      <c r="G137" s="98" t="e">
        <f t="shared" si="23"/>
        <v>#DIV/0!</v>
      </c>
    </row>
    <row r="138" spans="1:7" ht="29.4" customHeight="1" x14ac:dyDescent="0.3">
      <c r="A138" s="87" t="s">
        <v>602</v>
      </c>
      <c r="B138" s="81" t="s">
        <v>666</v>
      </c>
      <c r="C138" s="87" t="s">
        <v>28</v>
      </c>
      <c r="D138" s="86">
        <v>1</v>
      </c>
      <c r="E138" s="93">
        <v>0</v>
      </c>
      <c r="F138" s="89">
        <f t="shared" si="24"/>
        <v>0</v>
      </c>
      <c r="G138" s="98" t="e">
        <f t="shared" si="23"/>
        <v>#DIV/0!</v>
      </c>
    </row>
    <row r="139" spans="1:7" ht="19.95" customHeight="1" x14ac:dyDescent="0.3">
      <c r="A139" s="104">
        <v>10.3</v>
      </c>
      <c r="B139" s="84" t="s">
        <v>386</v>
      </c>
      <c r="C139" s="87"/>
      <c r="D139" s="87"/>
      <c r="E139" s="93"/>
      <c r="F139" s="89"/>
      <c r="G139" s="98"/>
    </row>
    <row r="140" spans="1:7" ht="48" customHeight="1" x14ac:dyDescent="0.3">
      <c r="A140" s="86" t="s">
        <v>389</v>
      </c>
      <c r="B140" s="81" t="s">
        <v>392</v>
      </c>
      <c r="C140" s="86" t="s">
        <v>23</v>
      </c>
      <c r="D140" s="86">
        <v>17</v>
      </c>
      <c r="E140" s="92">
        <v>0</v>
      </c>
      <c r="F140" s="89">
        <f t="shared" si="21"/>
        <v>0</v>
      </c>
      <c r="G140" s="98" t="e">
        <f>+F140/$G$210</f>
        <v>#DIV/0!</v>
      </c>
    </row>
    <row r="141" spans="1:7" ht="41.4" x14ac:dyDescent="0.3">
      <c r="A141" s="86" t="s">
        <v>391</v>
      </c>
      <c r="B141" s="81" t="s">
        <v>668</v>
      </c>
      <c r="C141" s="86" t="s">
        <v>23</v>
      </c>
      <c r="D141" s="86">
        <v>86</v>
      </c>
      <c r="E141" s="92">
        <v>0</v>
      </c>
      <c r="F141" s="89">
        <f t="shared" ref="F141:F144" si="25">+D141*E141</f>
        <v>0</v>
      </c>
      <c r="G141" s="98" t="e">
        <f t="shared" ref="G141:G144" si="26">+F141/$G$210</f>
        <v>#DIV/0!</v>
      </c>
    </row>
    <row r="142" spans="1:7" ht="41.4" x14ac:dyDescent="0.3">
      <c r="A142" s="86" t="s">
        <v>393</v>
      </c>
      <c r="B142" s="81" t="s">
        <v>394</v>
      </c>
      <c r="C142" s="86" t="s">
        <v>23</v>
      </c>
      <c r="D142" s="86">
        <v>16</v>
      </c>
      <c r="E142" s="92">
        <v>0</v>
      </c>
      <c r="F142" s="89">
        <f t="shared" si="25"/>
        <v>0</v>
      </c>
      <c r="G142" s="98" t="e">
        <f t="shared" si="26"/>
        <v>#DIV/0!</v>
      </c>
    </row>
    <row r="143" spans="1:7" ht="48" customHeight="1" x14ac:dyDescent="0.3">
      <c r="A143" s="86" t="s">
        <v>395</v>
      </c>
      <c r="B143" s="81" t="s">
        <v>628</v>
      </c>
      <c r="C143" s="86" t="s">
        <v>23</v>
      </c>
      <c r="D143" s="86">
        <v>82</v>
      </c>
      <c r="E143" s="92">
        <v>0</v>
      </c>
      <c r="F143" s="89">
        <f t="shared" si="25"/>
        <v>0</v>
      </c>
      <c r="G143" s="98" t="e">
        <f t="shared" si="26"/>
        <v>#DIV/0!</v>
      </c>
    </row>
    <row r="144" spans="1:7" ht="48" customHeight="1" x14ac:dyDescent="0.3">
      <c r="A144" s="86" t="s">
        <v>397</v>
      </c>
      <c r="B144" s="81" t="s">
        <v>629</v>
      </c>
      <c r="C144" s="86" t="s">
        <v>28</v>
      </c>
      <c r="D144" s="86">
        <v>9</v>
      </c>
      <c r="E144" s="92">
        <v>0</v>
      </c>
      <c r="F144" s="89">
        <f t="shared" si="25"/>
        <v>0</v>
      </c>
      <c r="G144" s="98" t="e">
        <f t="shared" si="26"/>
        <v>#DIV/0!</v>
      </c>
    </row>
    <row r="145" spans="1:7" ht="19.95" customHeight="1" x14ac:dyDescent="0.3">
      <c r="A145" s="178" t="s">
        <v>617</v>
      </c>
      <c r="B145" s="178"/>
      <c r="C145" s="178"/>
      <c r="D145" s="87"/>
      <c r="E145" s="93"/>
      <c r="F145" s="89"/>
      <c r="G145" s="98"/>
    </row>
    <row r="146" spans="1:7" ht="42.6" customHeight="1" x14ac:dyDescent="0.3">
      <c r="A146" s="86" t="s">
        <v>399</v>
      </c>
      <c r="B146" s="81" t="s">
        <v>400</v>
      </c>
      <c r="C146" s="86" t="s">
        <v>28</v>
      </c>
      <c r="D146" s="86">
        <v>16</v>
      </c>
      <c r="E146" s="92">
        <v>0</v>
      </c>
      <c r="F146" s="89">
        <f t="shared" si="21"/>
        <v>0</v>
      </c>
      <c r="G146" s="98" t="e">
        <f>+F146/$G$210</f>
        <v>#DIV/0!</v>
      </c>
    </row>
    <row r="147" spans="1:7" ht="42.6" customHeight="1" x14ac:dyDescent="0.3">
      <c r="A147" s="86" t="s">
        <v>401</v>
      </c>
      <c r="B147" s="81" t="s">
        <v>402</v>
      </c>
      <c r="C147" s="86" t="s">
        <v>28</v>
      </c>
      <c r="D147" s="86">
        <v>4</v>
      </c>
      <c r="E147" s="92">
        <v>0</v>
      </c>
      <c r="F147" s="89">
        <f t="shared" si="21"/>
        <v>0</v>
      </c>
      <c r="G147" s="98" t="e">
        <f>+F147/$G$210</f>
        <v>#DIV/0!</v>
      </c>
    </row>
    <row r="148" spans="1:7" ht="42.6" customHeight="1" x14ac:dyDescent="0.3">
      <c r="A148" s="86" t="s">
        <v>181</v>
      </c>
      <c r="B148" s="81" t="s">
        <v>630</v>
      </c>
      <c r="C148" s="86" t="s">
        <v>28</v>
      </c>
      <c r="D148" s="86">
        <v>7</v>
      </c>
      <c r="E148" s="92">
        <v>0</v>
      </c>
      <c r="F148" s="89">
        <f t="shared" si="21"/>
        <v>0</v>
      </c>
      <c r="G148" s="98" t="e">
        <f>+F148/$G$210</f>
        <v>#DIV/0!</v>
      </c>
    </row>
    <row r="149" spans="1:7" ht="19.95" customHeight="1" x14ac:dyDescent="0.3">
      <c r="A149" s="104">
        <v>10.5</v>
      </c>
      <c r="B149" s="84" t="s">
        <v>71</v>
      </c>
      <c r="C149" s="87"/>
      <c r="D149" s="87"/>
      <c r="E149" s="93"/>
      <c r="F149" s="89"/>
      <c r="G149" s="98"/>
    </row>
    <row r="150" spans="1:7" ht="34.200000000000003" customHeight="1" x14ac:dyDescent="0.3">
      <c r="A150" s="87" t="s">
        <v>183</v>
      </c>
      <c r="B150" s="81" t="s">
        <v>404</v>
      </c>
      <c r="C150" s="87" t="s">
        <v>28</v>
      </c>
      <c r="D150" s="87">
        <v>8</v>
      </c>
      <c r="E150" s="93">
        <v>0</v>
      </c>
      <c r="F150" s="89">
        <f t="shared" si="21"/>
        <v>0</v>
      </c>
      <c r="G150" s="98" t="e">
        <f>+F150/$G$210</f>
        <v>#DIV/0!</v>
      </c>
    </row>
    <row r="151" spans="1:7" ht="34.200000000000003" customHeight="1" x14ac:dyDescent="0.3">
      <c r="A151" s="87" t="s">
        <v>185</v>
      </c>
      <c r="B151" s="81" t="s">
        <v>405</v>
      </c>
      <c r="C151" s="87" t="s">
        <v>23</v>
      </c>
      <c r="D151" s="87">
        <v>12</v>
      </c>
      <c r="E151" s="93">
        <v>0</v>
      </c>
      <c r="F151" s="89">
        <f t="shared" ref="F151:F156" si="27">+D151*E151</f>
        <v>0</v>
      </c>
      <c r="G151" s="98" t="e">
        <f t="shared" ref="G151:G156" si="28">+F151/$G$210</f>
        <v>#DIV/0!</v>
      </c>
    </row>
    <row r="152" spans="1:7" ht="34.200000000000003" customHeight="1" x14ac:dyDescent="0.3">
      <c r="A152" s="86" t="s">
        <v>187</v>
      </c>
      <c r="B152" s="81" t="s">
        <v>406</v>
      </c>
      <c r="C152" s="86" t="s">
        <v>28</v>
      </c>
      <c r="D152" s="86">
        <v>8</v>
      </c>
      <c r="E152" s="93">
        <v>0</v>
      </c>
      <c r="F152" s="89">
        <f t="shared" si="27"/>
        <v>0</v>
      </c>
      <c r="G152" s="98" t="e">
        <f t="shared" si="28"/>
        <v>#DIV/0!</v>
      </c>
    </row>
    <row r="153" spans="1:7" ht="34.200000000000003" customHeight="1" x14ac:dyDescent="0.3">
      <c r="A153" s="87" t="s">
        <v>601</v>
      </c>
      <c r="B153" s="81" t="s">
        <v>669</v>
      </c>
      <c r="C153" s="86" t="s">
        <v>23</v>
      </c>
      <c r="D153" s="86">
        <v>56</v>
      </c>
      <c r="E153" s="93">
        <v>0</v>
      </c>
      <c r="F153" s="89">
        <f t="shared" si="27"/>
        <v>0</v>
      </c>
      <c r="G153" s="98" t="e">
        <f t="shared" si="28"/>
        <v>#DIV/0!</v>
      </c>
    </row>
    <row r="154" spans="1:7" ht="34.200000000000003" customHeight="1" x14ac:dyDescent="0.3">
      <c r="A154" s="87" t="s">
        <v>610</v>
      </c>
      <c r="B154" s="81" t="s">
        <v>670</v>
      </c>
      <c r="C154" s="86" t="s">
        <v>23</v>
      </c>
      <c r="D154" s="86">
        <v>4</v>
      </c>
      <c r="E154" s="93">
        <v>0</v>
      </c>
      <c r="F154" s="89">
        <f t="shared" si="27"/>
        <v>0</v>
      </c>
      <c r="G154" s="98" t="e">
        <f t="shared" si="28"/>
        <v>#DIV/0!</v>
      </c>
    </row>
    <row r="155" spans="1:7" ht="55.2" x14ac:dyDescent="0.3">
      <c r="A155" s="86" t="s">
        <v>600</v>
      </c>
      <c r="B155" s="81" t="s">
        <v>671</v>
      </c>
      <c r="C155" s="86" t="s">
        <v>28</v>
      </c>
      <c r="D155" s="86">
        <v>42</v>
      </c>
      <c r="E155" s="93">
        <v>0</v>
      </c>
      <c r="F155" s="89">
        <f t="shared" si="27"/>
        <v>0</v>
      </c>
      <c r="G155" s="98" t="e">
        <f t="shared" si="28"/>
        <v>#DIV/0!</v>
      </c>
    </row>
    <row r="156" spans="1:7" ht="34.200000000000003" customHeight="1" x14ac:dyDescent="0.3">
      <c r="A156" s="87" t="s">
        <v>599</v>
      </c>
      <c r="B156" s="81" t="s">
        <v>672</v>
      </c>
      <c r="C156" s="86" t="s">
        <v>23</v>
      </c>
      <c r="D156" s="86">
        <v>8</v>
      </c>
      <c r="E156" s="93">
        <v>0</v>
      </c>
      <c r="F156" s="89">
        <f t="shared" si="27"/>
        <v>0</v>
      </c>
      <c r="G156" s="98" t="e">
        <f t="shared" si="28"/>
        <v>#DIV/0!</v>
      </c>
    </row>
    <row r="157" spans="1:7" ht="19.95" customHeight="1" x14ac:dyDescent="0.3">
      <c r="A157" s="104">
        <v>10.6</v>
      </c>
      <c r="B157" s="84" t="s">
        <v>408</v>
      </c>
      <c r="C157" s="87"/>
      <c r="D157" s="87"/>
      <c r="E157" s="93"/>
      <c r="F157" s="89"/>
      <c r="G157" s="98"/>
    </row>
    <row r="158" spans="1:7" ht="40.200000000000003" customHeight="1" x14ac:dyDescent="0.3">
      <c r="A158" s="86" t="s">
        <v>409</v>
      </c>
      <c r="B158" s="81" t="s">
        <v>410</v>
      </c>
      <c r="C158" s="86" t="s">
        <v>28</v>
      </c>
      <c r="D158" s="86">
        <v>1</v>
      </c>
      <c r="E158" s="92">
        <v>0</v>
      </c>
      <c r="F158" s="89">
        <f t="shared" si="21"/>
        <v>0</v>
      </c>
      <c r="G158" s="98" t="e">
        <f>+F158/$G$210</f>
        <v>#DIV/0!</v>
      </c>
    </row>
    <row r="159" spans="1:7" ht="19.95" customHeight="1" x14ac:dyDescent="0.3">
      <c r="A159" s="104">
        <v>10.7</v>
      </c>
      <c r="B159" s="84" t="s">
        <v>673</v>
      </c>
      <c r="C159" s="87"/>
      <c r="D159" s="87"/>
      <c r="E159" s="93"/>
      <c r="F159" s="89"/>
      <c r="G159" s="98"/>
    </row>
    <row r="160" spans="1:7" ht="27.6" x14ac:dyDescent="0.3">
      <c r="A160" s="87" t="s">
        <v>467</v>
      </c>
      <c r="B160" s="81" t="s">
        <v>534</v>
      </c>
      <c r="C160" s="87" t="s">
        <v>28</v>
      </c>
      <c r="D160" s="87">
        <v>4</v>
      </c>
      <c r="E160" s="93">
        <v>0</v>
      </c>
      <c r="F160" s="89">
        <f t="shared" ref="F160:F166" si="29">+D160*E160</f>
        <v>0</v>
      </c>
      <c r="G160" s="98" t="e">
        <f>+F160/$G$210</f>
        <v>#DIV/0!</v>
      </c>
    </row>
    <row r="161" spans="1:7" ht="27.6" x14ac:dyDescent="0.3">
      <c r="A161" s="87" t="s">
        <v>469</v>
      </c>
      <c r="B161" s="81" t="s">
        <v>535</v>
      </c>
      <c r="C161" s="87" t="s">
        <v>28</v>
      </c>
      <c r="D161" s="87">
        <v>6</v>
      </c>
      <c r="E161" s="93">
        <v>0</v>
      </c>
      <c r="F161" s="89">
        <f t="shared" si="29"/>
        <v>0</v>
      </c>
      <c r="G161" s="98" t="e">
        <f t="shared" ref="G161:G169" si="30">+F161/$G$210</f>
        <v>#DIV/0!</v>
      </c>
    </row>
    <row r="162" spans="1:7" ht="27.6" x14ac:dyDescent="0.3">
      <c r="A162" s="87" t="s">
        <v>471</v>
      </c>
      <c r="B162" s="81" t="s">
        <v>536</v>
      </c>
      <c r="C162" s="87" t="s">
        <v>28</v>
      </c>
      <c r="D162" s="86">
        <v>3</v>
      </c>
      <c r="E162" s="93">
        <v>0</v>
      </c>
      <c r="F162" s="89">
        <f t="shared" si="29"/>
        <v>0</v>
      </c>
      <c r="G162" s="98" t="e">
        <f t="shared" si="30"/>
        <v>#DIV/0!</v>
      </c>
    </row>
    <row r="163" spans="1:7" x14ac:dyDescent="0.3">
      <c r="A163" s="87" t="s">
        <v>473</v>
      </c>
      <c r="B163" s="81" t="s">
        <v>474</v>
      </c>
      <c r="C163" s="86" t="s">
        <v>23</v>
      </c>
      <c r="D163" s="86">
        <v>113</v>
      </c>
      <c r="E163" s="93">
        <v>0</v>
      </c>
      <c r="F163" s="89">
        <f t="shared" si="29"/>
        <v>0</v>
      </c>
      <c r="G163" s="98" t="e">
        <f t="shared" si="30"/>
        <v>#DIV/0!</v>
      </c>
    </row>
    <row r="164" spans="1:7" x14ac:dyDescent="0.3">
      <c r="A164" s="87" t="s">
        <v>475</v>
      </c>
      <c r="B164" s="81" t="s">
        <v>476</v>
      </c>
      <c r="C164" s="86" t="s">
        <v>28</v>
      </c>
      <c r="D164" s="86">
        <v>4</v>
      </c>
      <c r="E164" s="93">
        <v>0</v>
      </c>
      <c r="F164" s="89">
        <f t="shared" si="29"/>
        <v>0</v>
      </c>
      <c r="G164" s="98" t="e">
        <f t="shared" si="30"/>
        <v>#DIV/0!</v>
      </c>
    </row>
    <row r="165" spans="1:7" ht="27.6" x14ac:dyDescent="0.3">
      <c r="A165" s="87" t="s">
        <v>477</v>
      </c>
      <c r="B165" s="81" t="s">
        <v>478</v>
      </c>
      <c r="C165" s="86" t="s">
        <v>23</v>
      </c>
      <c r="D165" s="86">
        <v>78</v>
      </c>
      <c r="E165" s="93">
        <v>0</v>
      </c>
      <c r="F165" s="89">
        <f t="shared" si="29"/>
        <v>0</v>
      </c>
      <c r="G165" s="98" t="e">
        <f t="shared" si="30"/>
        <v>#DIV/0!</v>
      </c>
    </row>
    <row r="166" spans="1:7" ht="34.200000000000003" customHeight="1" x14ac:dyDescent="0.3">
      <c r="A166" s="87" t="s">
        <v>677</v>
      </c>
      <c r="B166" s="81" t="s">
        <v>674</v>
      </c>
      <c r="C166" s="86" t="s">
        <v>28</v>
      </c>
      <c r="D166" s="86">
        <v>2</v>
      </c>
      <c r="E166" s="93">
        <v>0</v>
      </c>
      <c r="F166" s="89">
        <f t="shared" si="29"/>
        <v>0</v>
      </c>
      <c r="G166" s="98" t="e">
        <f t="shared" si="30"/>
        <v>#DIV/0!</v>
      </c>
    </row>
    <row r="167" spans="1:7" ht="34.200000000000003" customHeight="1" x14ac:dyDescent="0.3">
      <c r="A167" s="87" t="s">
        <v>678</v>
      </c>
      <c r="B167" s="81" t="s">
        <v>537</v>
      </c>
      <c r="C167" s="86" t="s">
        <v>28</v>
      </c>
      <c r="D167" s="86">
        <v>3</v>
      </c>
      <c r="E167" s="93">
        <v>0</v>
      </c>
      <c r="F167" s="89">
        <f t="shared" ref="F167:F169" si="31">+D167*E167</f>
        <v>0</v>
      </c>
      <c r="G167" s="98" t="e">
        <f t="shared" si="30"/>
        <v>#DIV/0!</v>
      </c>
    </row>
    <row r="168" spans="1:7" ht="42.6" customHeight="1" x14ac:dyDescent="0.3">
      <c r="A168" s="87" t="s">
        <v>679</v>
      </c>
      <c r="B168" s="81" t="s">
        <v>675</v>
      </c>
      <c r="C168" s="86" t="s">
        <v>28</v>
      </c>
      <c r="D168" s="86">
        <v>3</v>
      </c>
      <c r="E168" s="93">
        <v>0</v>
      </c>
      <c r="F168" s="89">
        <f t="shared" si="31"/>
        <v>0</v>
      </c>
      <c r="G168" s="98" t="e">
        <f t="shared" si="30"/>
        <v>#DIV/0!</v>
      </c>
    </row>
    <row r="169" spans="1:7" ht="46.95" customHeight="1" x14ac:dyDescent="0.3">
      <c r="A169" s="87" t="s">
        <v>578</v>
      </c>
      <c r="B169" s="81" t="s">
        <v>676</v>
      </c>
      <c r="C169" s="86" t="s">
        <v>28</v>
      </c>
      <c r="D169" s="86">
        <v>3</v>
      </c>
      <c r="E169" s="93">
        <v>0</v>
      </c>
      <c r="F169" s="89">
        <f t="shared" si="31"/>
        <v>0</v>
      </c>
      <c r="G169" s="98" t="e">
        <f t="shared" si="30"/>
        <v>#DIV/0!</v>
      </c>
    </row>
    <row r="170" spans="1:7" s="20" customFormat="1" ht="12.15" customHeight="1" x14ac:dyDescent="0.3">
      <c r="A170" s="77"/>
      <c r="B170" s="78"/>
      <c r="C170" s="77"/>
      <c r="D170" s="77"/>
      <c r="E170" s="79"/>
      <c r="F170" s="95"/>
      <c r="G170" s="99"/>
    </row>
    <row r="171" spans="1:7" s="20" customFormat="1" ht="25.95" customHeight="1" x14ac:dyDescent="0.3">
      <c r="A171" s="21"/>
      <c r="B171" s="177"/>
      <c r="C171" s="177"/>
      <c r="D171" s="177"/>
      <c r="E171" s="177"/>
      <c r="F171" s="59">
        <f>+SUM(F122:F169)</f>
        <v>0</v>
      </c>
      <c r="G171" s="30" t="e">
        <f>+SUM(G122:G169)</f>
        <v>#DIV/0!</v>
      </c>
    </row>
    <row r="172" spans="1:7" s="45" customFormat="1" ht="26.4" customHeight="1" x14ac:dyDescent="0.3">
      <c r="A172" s="131">
        <v>11</v>
      </c>
      <c r="B172" s="176" t="s">
        <v>72</v>
      </c>
      <c r="C172" s="176"/>
      <c r="D172" s="176"/>
      <c r="E172" s="176"/>
      <c r="F172" s="176"/>
      <c r="G172" s="176"/>
    </row>
    <row r="173" spans="1:7" ht="75.599999999999994" customHeight="1" x14ac:dyDescent="0.3">
      <c r="A173" s="10" t="s">
        <v>411</v>
      </c>
      <c r="B173" s="44" t="s">
        <v>412</v>
      </c>
      <c r="C173" s="10" t="s">
        <v>2</v>
      </c>
      <c r="D173" s="88">
        <v>10.46</v>
      </c>
      <c r="E173" s="94">
        <v>0</v>
      </c>
      <c r="F173" s="89">
        <f t="shared" ref="F173:F177" si="32">+E173*D173</f>
        <v>0</v>
      </c>
      <c r="G173" s="31" t="e">
        <f t="shared" ref="G173:G177" si="33">+F173/$G$210</f>
        <v>#DIV/0!</v>
      </c>
    </row>
    <row r="174" spans="1:7" ht="54" customHeight="1" x14ac:dyDescent="0.3">
      <c r="A174" s="10" t="s">
        <v>413</v>
      </c>
      <c r="B174" s="44" t="s">
        <v>414</v>
      </c>
      <c r="C174" s="10" t="s">
        <v>2</v>
      </c>
      <c r="D174" s="88">
        <v>2.5499999999999998</v>
      </c>
      <c r="E174" s="94">
        <v>0</v>
      </c>
      <c r="F174" s="89">
        <f t="shared" si="32"/>
        <v>0</v>
      </c>
      <c r="G174" s="31" t="e">
        <f t="shared" si="33"/>
        <v>#DIV/0!</v>
      </c>
    </row>
    <row r="175" spans="1:7" ht="43.65" customHeight="1" x14ac:dyDescent="0.3">
      <c r="A175" s="10" t="s">
        <v>193</v>
      </c>
      <c r="B175" s="44" t="s">
        <v>194</v>
      </c>
      <c r="C175" s="10" t="s">
        <v>2</v>
      </c>
      <c r="D175" s="88">
        <v>5.61</v>
      </c>
      <c r="E175" s="94">
        <v>0</v>
      </c>
      <c r="F175" s="89">
        <f t="shared" si="32"/>
        <v>0</v>
      </c>
      <c r="G175" s="31" t="e">
        <f t="shared" si="33"/>
        <v>#DIV/0!</v>
      </c>
    </row>
    <row r="176" spans="1:7" ht="43.65" customHeight="1" x14ac:dyDescent="0.3">
      <c r="A176" s="10" t="s">
        <v>489</v>
      </c>
      <c r="B176" s="44" t="s">
        <v>416</v>
      </c>
      <c r="C176" s="10" t="s">
        <v>2</v>
      </c>
      <c r="D176" s="88">
        <v>27.54</v>
      </c>
      <c r="E176" s="94">
        <v>0</v>
      </c>
      <c r="F176" s="89">
        <f t="shared" si="32"/>
        <v>0</v>
      </c>
      <c r="G176" s="31" t="e">
        <f t="shared" si="33"/>
        <v>#DIV/0!</v>
      </c>
    </row>
    <row r="177" spans="1:7" ht="43.65" customHeight="1" x14ac:dyDescent="0.3">
      <c r="A177" s="10" t="s">
        <v>419</v>
      </c>
      <c r="B177" s="44" t="s">
        <v>680</v>
      </c>
      <c r="C177" s="10" t="s">
        <v>2</v>
      </c>
      <c r="D177" s="88">
        <v>38.08</v>
      </c>
      <c r="E177" s="94">
        <v>0</v>
      </c>
      <c r="F177" s="89">
        <f t="shared" si="32"/>
        <v>0</v>
      </c>
      <c r="G177" s="31" t="e">
        <f t="shared" si="33"/>
        <v>#DIV/0!</v>
      </c>
    </row>
    <row r="178" spans="1:7" ht="64.2" customHeight="1" x14ac:dyDescent="0.3">
      <c r="A178" s="10" t="s">
        <v>647</v>
      </c>
      <c r="B178" s="44" t="s">
        <v>420</v>
      </c>
      <c r="C178" s="10" t="s">
        <v>2</v>
      </c>
      <c r="D178" s="88">
        <v>34.68</v>
      </c>
      <c r="E178" s="94">
        <v>0</v>
      </c>
      <c r="F178" s="89">
        <f t="shared" ref="F178:F188" si="34">+E178*D178</f>
        <v>0</v>
      </c>
      <c r="G178" s="31" t="e">
        <f t="shared" ref="G178:G188" si="35">+F178/$G$210</f>
        <v>#DIV/0!</v>
      </c>
    </row>
    <row r="179" spans="1:7" ht="48.6" customHeight="1" x14ac:dyDescent="0.3">
      <c r="A179" s="10" t="s">
        <v>648</v>
      </c>
      <c r="B179" s="44" t="s">
        <v>422</v>
      </c>
      <c r="C179" s="10" t="s">
        <v>2</v>
      </c>
      <c r="D179" s="88">
        <v>3.11</v>
      </c>
      <c r="E179" s="94">
        <v>0</v>
      </c>
      <c r="F179" s="89">
        <f t="shared" si="34"/>
        <v>0</v>
      </c>
      <c r="G179" s="31" t="e">
        <f t="shared" si="35"/>
        <v>#DIV/0!</v>
      </c>
    </row>
    <row r="180" spans="1:7" ht="42.6" customHeight="1" x14ac:dyDescent="0.3">
      <c r="A180" s="10" t="s">
        <v>687</v>
      </c>
      <c r="B180" s="44" t="s">
        <v>686</v>
      </c>
      <c r="C180" s="10" t="s">
        <v>2</v>
      </c>
      <c r="D180" s="88">
        <v>1.61</v>
      </c>
      <c r="E180" s="94">
        <v>0</v>
      </c>
      <c r="F180" s="89">
        <f t="shared" si="34"/>
        <v>0</v>
      </c>
      <c r="G180" s="31" t="e">
        <f t="shared" si="35"/>
        <v>#DIV/0!</v>
      </c>
    </row>
    <row r="181" spans="1:7" ht="27" customHeight="1" x14ac:dyDescent="0.3">
      <c r="A181" s="10" t="s">
        <v>593</v>
      </c>
      <c r="B181" s="44" t="s">
        <v>73</v>
      </c>
      <c r="C181" s="10" t="s">
        <v>2</v>
      </c>
      <c r="D181" s="88">
        <v>0.4</v>
      </c>
      <c r="E181" s="94">
        <v>0</v>
      </c>
      <c r="F181" s="89">
        <f t="shared" si="34"/>
        <v>0</v>
      </c>
      <c r="G181" s="31" t="e">
        <f t="shared" si="35"/>
        <v>#DIV/0!</v>
      </c>
    </row>
    <row r="182" spans="1:7" ht="54" customHeight="1" x14ac:dyDescent="0.3">
      <c r="A182" s="10" t="s">
        <v>195</v>
      </c>
      <c r="B182" s="44" t="s">
        <v>681</v>
      </c>
      <c r="C182" s="10" t="s">
        <v>2</v>
      </c>
      <c r="D182" s="88">
        <v>2.89</v>
      </c>
      <c r="E182" s="94">
        <v>0</v>
      </c>
      <c r="F182" s="89">
        <f t="shared" si="34"/>
        <v>0</v>
      </c>
      <c r="G182" s="31" t="e">
        <f t="shared" si="35"/>
        <v>#DIV/0!</v>
      </c>
    </row>
    <row r="183" spans="1:7" ht="42.6" customHeight="1" x14ac:dyDescent="0.3">
      <c r="A183" s="10" t="s">
        <v>428</v>
      </c>
      <c r="B183" s="44" t="s">
        <v>682</v>
      </c>
      <c r="C183" s="10" t="s">
        <v>28</v>
      </c>
      <c r="D183" s="88">
        <v>6</v>
      </c>
      <c r="E183" s="94">
        <v>0</v>
      </c>
      <c r="F183" s="89">
        <f t="shared" si="34"/>
        <v>0</v>
      </c>
      <c r="G183" s="31" t="e">
        <f t="shared" si="35"/>
        <v>#DIV/0!</v>
      </c>
    </row>
    <row r="184" spans="1:7" ht="57.6" customHeight="1" x14ac:dyDescent="0.3">
      <c r="A184" s="10" t="s">
        <v>197</v>
      </c>
      <c r="B184" s="73" t="s">
        <v>596</v>
      </c>
      <c r="C184" s="10" t="s">
        <v>28</v>
      </c>
      <c r="D184" s="88">
        <v>11</v>
      </c>
      <c r="E184" s="94">
        <v>0</v>
      </c>
      <c r="F184" s="89">
        <f t="shared" si="34"/>
        <v>0</v>
      </c>
      <c r="G184" s="31" t="e">
        <f t="shared" si="35"/>
        <v>#DIV/0!</v>
      </c>
    </row>
    <row r="185" spans="1:7" ht="42.6" customHeight="1" x14ac:dyDescent="0.3">
      <c r="A185" s="10" t="s">
        <v>688</v>
      </c>
      <c r="B185" s="44" t="s">
        <v>683</v>
      </c>
      <c r="C185" s="10" t="s">
        <v>28</v>
      </c>
      <c r="D185" s="10">
        <v>4</v>
      </c>
      <c r="E185" s="94">
        <v>0</v>
      </c>
      <c r="F185" s="89">
        <f t="shared" si="34"/>
        <v>0</v>
      </c>
      <c r="G185" s="31" t="e">
        <f t="shared" si="35"/>
        <v>#DIV/0!</v>
      </c>
    </row>
    <row r="186" spans="1:7" ht="43.2" customHeight="1" x14ac:dyDescent="0.3">
      <c r="A186" s="10" t="s">
        <v>689</v>
      </c>
      <c r="B186" s="44" t="s">
        <v>652</v>
      </c>
      <c r="C186" s="10" t="s">
        <v>28</v>
      </c>
      <c r="D186" s="10">
        <v>3</v>
      </c>
      <c r="E186" s="94">
        <v>0</v>
      </c>
      <c r="F186" s="89">
        <f t="shared" si="34"/>
        <v>0</v>
      </c>
      <c r="G186" s="31" t="e">
        <f t="shared" si="35"/>
        <v>#DIV/0!</v>
      </c>
    </row>
    <row r="187" spans="1:7" ht="43.2" customHeight="1" x14ac:dyDescent="0.3">
      <c r="A187" s="10" t="s">
        <v>690</v>
      </c>
      <c r="B187" s="44" t="s">
        <v>684</v>
      </c>
      <c r="C187" s="10" t="s">
        <v>28</v>
      </c>
      <c r="D187" s="10">
        <v>8</v>
      </c>
      <c r="E187" s="94">
        <v>0</v>
      </c>
      <c r="F187" s="89">
        <f t="shared" si="34"/>
        <v>0</v>
      </c>
      <c r="G187" s="31" t="e">
        <f t="shared" si="35"/>
        <v>#DIV/0!</v>
      </c>
    </row>
    <row r="188" spans="1:7" ht="70.2" customHeight="1" x14ac:dyDescent="0.3">
      <c r="A188" s="10" t="s">
        <v>691</v>
      </c>
      <c r="B188" s="44" t="s">
        <v>685</v>
      </c>
      <c r="C188" s="10" t="s">
        <v>28</v>
      </c>
      <c r="D188" s="10">
        <v>1</v>
      </c>
      <c r="E188" s="94">
        <v>0</v>
      </c>
      <c r="F188" s="89">
        <f t="shared" si="34"/>
        <v>0</v>
      </c>
      <c r="G188" s="31" t="e">
        <f t="shared" si="35"/>
        <v>#DIV/0!</v>
      </c>
    </row>
    <row r="189" spans="1:7" s="20" customFormat="1" ht="12.15" customHeight="1" x14ac:dyDescent="0.3">
      <c r="A189" s="5"/>
      <c r="B189" s="6"/>
      <c r="C189" s="5"/>
      <c r="D189" s="5"/>
      <c r="E189" s="8"/>
      <c r="F189" s="50"/>
      <c r="G189" s="29"/>
    </row>
    <row r="190" spans="1:7" s="20" customFormat="1" ht="25.95" customHeight="1" x14ac:dyDescent="0.3">
      <c r="A190" s="21"/>
      <c r="B190" s="177"/>
      <c r="C190" s="177"/>
      <c r="D190" s="177"/>
      <c r="E190" s="177"/>
      <c r="F190" s="59">
        <f>+SUM(F173:F188)</f>
        <v>0</v>
      </c>
      <c r="G190" s="30" t="e">
        <f>+SUM(G173:G188)</f>
        <v>#DIV/0!</v>
      </c>
    </row>
    <row r="191" spans="1:7" s="45" customFormat="1" ht="26.4" customHeight="1" x14ac:dyDescent="0.3">
      <c r="A191" s="131">
        <v>12</v>
      </c>
      <c r="B191" s="176" t="s">
        <v>74</v>
      </c>
      <c r="C191" s="176"/>
      <c r="D191" s="176"/>
      <c r="E191" s="176"/>
      <c r="F191" s="176"/>
      <c r="G191" s="176"/>
    </row>
    <row r="192" spans="1:7" ht="29.4" customHeight="1" x14ac:dyDescent="0.3">
      <c r="A192" s="5">
        <v>12.2</v>
      </c>
      <c r="B192" s="40" t="s">
        <v>436</v>
      </c>
      <c r="C192" s="5" t="s">
        <v>28</v>
      </c>
      <c r="D192" s="5">
        <v>1</v>
      </c>
      <c r="E192" s="89">
        <v>0</v>
      </c>
      <c r="F192" s="89">
        <f>+D192*E192</f>
        <v>0</v>
      </c>
      <c r="G192" s="29" t="e">
        <f t="shared" ref="G192:G197" si="36">+F192/$G$210</f>
        <v>#DIV/0!</v>
      </c>
    </row>
    <row r="193" spans="1:7" ht="29.4" customHeight="1" x14ac:dyDescent="0.3">
      <c r="A193" s="5" t="s">
        <v>616</v>
      </c>
      <c r="B193" s="44" t="s">
        <v>75</v>
      </c>
      <c r="C193" s="5" t="s">
        <v>28</v>
      </c>
      <c r="D193" s="5">
        <v>1</v>
      </c>
      <c r="E193" s="89">
        <v>0</v>
      </c>
      <c r="F193" s="89">
        <f t="shared" ref="F193:F197" si="37">+D193*E193</f>
        <v>0</v>
      </c>
      <c r="G193" s="29" t="e">
        <f t="shared" si="36"/>
        <v>#DIV/0!</v>
      </c>
    </row>
    <row r="194" spans="1:7" ht="21" customHeight="1" x14ac:dyDescent="0.3">
      <c r="A194" s="5">
        <v>12.5</v>
      </c>
      <c r="B194" s="40" t="s">
        <v>76</v>
      </c>
      <c r="C194" s="5" t="s">
        <v>28</v>
      </c>
      <c r="D194" s="5">
        <v>1</v>
      </c>
      <c r="E194" s="89">
        <v>0</v>
      </c>
      <c r="F194" s="89">
        <f t="shared" si="37"/>
        <v>0</v>
      </c>
      <c r="G194" s="29" t="e">
        <f t="shared" si="36"/>
        <v>#DIV/0!</v>
      </c>
    </row>
    <row r="195" spans="1:7" ht="29.4" customHeight="1" x14ac:dyDescent="0.3">
      <c r="A195" s="10" t="s">
        <v>437</v>
      </c>
      <c r="B195" s="44" t="s">
        <v>77</v>
      </c>
      <c r="C195" s="10" t="s">
        <v>28</v>
      </c>
      <c r="D195" s="10">
        <v>1</v>
      </c>
      <c r="E195" s="90">
        <v>0</v>
      </c>
      <c r="F195" s="89">
        <f t="shared" si="37"/>
        <v>0</v>
      </c>
      <c r="G195" s="29" t="e">
        <f t="shared" si="36"/>
        <v>#DIV/0!</v>
      </c>
    </row>
    <row r="196" spans="1:7" ht="29.4" customHeight="1" x14ac:dyDescent="0.3">
      <c r="A196" s="5">
        <v>12.9</v>
      </c>
      <c r="B196" s="40" t="s">
        <v>78</v>
      </c>
      <c r="C196" s="5" t="s">
        <v>28</v>
      </c>
      <c r="D196" s="5">
        <v>1</v>
      </c>
      <c r="E196" s="89">
        <v>0</v>
      </c>
      <c r="F196" s="89">
        <f t="shared" si="37"/>
        <v>0</v>
      </c>
      <c r="G196" s="29" t="e">
        <f t="shared" si="36"/>
        <v>#DIV/0!</v>
      </c>
    </row>
    <row r="197" spans="1:7" ht="29.4" customHeight="1" x14ac:dyDescent="0.3">
      <c r="A197" s="5">
        <v>12.1</v>
      </c>
      <c r="B197" s="40" t="s">
        <v>79</v>
      </c>
      <c r="C197" s="5" t="s">
        <v>28</v>
      </c>
      <c r="D197" s="5">
        <v>1</v>
      </c>
      <c r="E197" s="89">
        <v>0</v>
      </c>
      <c r="F197" s="89">
        <f t="shared" si="37"/>
        <v>0</v>
      </c>
      <c r="G197" s="29" t="e">
        <f t="shared" si="36"/>
        <v>#DIV/0!</v>
      </c>
    </row>
    <row r="198" spans="1:7" s="20" customFormat="1" ht="12.15" customHeight="1" x14ac:dyDescent="0.3">
      <c r="A198" s="5"/>
      <c r="B198" s="6"/>
      <c r="C198" s="5"/>
      <c r="D198" s="5"/>
      <c r="E198" s="8"/>
      <c r="F198" s="50"/>
      <c r="G198" s="29"/>
    </row>
    <row r="199" spans="1:7" s="20" customFormat="1" ht="25.95" customHeight="1" x14ac:dyDescent="0.3">
      <c r="A199" s="21"/>
      <c r="B199" s="177"/>
      <c r="C199" s="177"/>
      <c r="D199" s="177"/>
      <c r="E199" s="177"/>
      <c r="F199" s="59">
        <f>+SUM(F192:F197)</f>
        <v>0</v>
      </c>
      <c r="G199" s="30" t="e">
        <f>+SUM(G192:G197)</f>
        <v>#DIV/0!</v>
      </c>
    </row>
    <row r="200" spans="1:7" s="45" customFormat="1" ht="26.4" customHeight="1" x14ac:dyDescent="0.3">
      <c r="A200" s="131">
        <v>13</v>
      </c>
      <c r="B200" s="176" t="s">
        <v>442</v>
      </c>
      <c r="C200" s="176"/>
      <c r="D200" s="176"/>
      <c r="E200" s="176"/>
      <c r="F200" s="176"/>
      <c r="G200" s="176"/>
    </row>
    <row r="201" spans="1:7" ht="37.950000000000003" customHeight="1" x14ac:dyDescent="0.3">
      <c r="A201" s="10" t="s">
        <v>443</v>
      </c>
      <c r="B201" s="44" t="s">
        <v>444</v>
      </c>
      <c r="C201" s="10" t="s">
        <v>28</v>
      </c>
      <c r="D201" s="10">
        <v>1</v>
      </c>
      <c r="E201" s="89">
        <v>0</v>
      </c>
      <c r="F201" s="89">
        <f>+D201*E201</f>
        <v>0</v>
      </c>
      <c r="G201" s="31" t="e">
        <f>+F201/$G$210</f>
        <v>#DIV/0!</v>
      </c>
    </row>
    <row r="202" spans="1:7" ht="33.6" customHeight="1" x14ac:dyDescent="0.3">
      <c r="A202" s="5">
        <v>13.6</v>
      </c>
      <c r="B202" s="44" t="s">
        <v>693</v>
      </c>
      <c r="C202" s="5" t="s">
        <v>28</v>
      </c>
      <c r="D202" s="5">
        <v>1</v>
      </c>
      <c r="E202" s="89">
        <v>0</v>
      </c>
      <c r="F202" s="89">
        <f t="shared" ref="F202:F203" si="38">+D202*E202</f>
        <v>0</v>
      </c>
      <c r="G202" s="31" t="e">
        <f>+F202/$G$210</f>
        <v>#DIV/0!</v>
      </c>
    </row>
    <row r="203" spans="1:7" ht="21.6" customHeight="1" x14ac:dyDescent="0.3">
      <c r="A203" s="5">
        <v>13.8</v>
      </c>
      <c r="B203" s="40" t="s">
        <v>692</v>
      </c>
      <c r="C203" s="5" t="s">
        <v>23</v>
      </c>
      <c r="D203" s="5">
        <v>2</v>
      </c>
      <c r="E203" s="89">
        <v>0</v>
      </c>
      <c r="F203" s="89">
        <f t="shared" si="38"/>
        <v>0</v>
      </c>
      <c r="G203" s="31" t="e">
        <f>+F203/$G$210</f>
        <v>#DIV/0!</v>
      </c>
    </row>
    <row r="204" spans="1:7" s="20" customFormat="1" ht="12.15" customHeight="1" x14ac:dyDescent="0.3">
      <c r="A204" s="5"/>
      <c r="B204" s="6"/>
      <c r="C204" s="5"/>
      <c r="D204" s="5"/>
      <c r="E204" s="8"/>
      <c r="F204" s="50"/>
      <c r="G204" s="29"/>
    </row>
    <row r="205" spans="1:7" s="20" customFormat="1" ht="25.95" customHeight="1" x14ac:dyDescent="0.3">
      <c r="A205" s="21"/>
      <c r="B205" s="177"/>
      <c r="C205" s="177"/>
      <c r="D205" s="177"/>
      <c r="E205" s="177"/>
      <c r="F205" s="59">
        <f>+SUM(F201:F203)</f>
        <v>0</v>
      </c>
      <c r="G205" s="30" t="e">
        <f>+SUM(G201:G203)</f>
        <v>#DIV/0!</v>
      </c>
    </row>
    <row r="206" spans="1:7" s="45" customFormat="1" ht="26.4" customHeight="1" x14ac:dyDescent="0.3">
      <c r="A206" s="131">
        <v>16</v>
      </c>
      <c r="B206" s="176" t="s">
        <v>81</v>
      </c>
      <c r="C206" s="176"/>
      <c r="D206" s="176"/>
      <c r="E206" s="176"/>
      <c r="F206" s="176"/>
      <c r="G206" s="176"/>
    </row>
    <row r="207" spans="1:7" ht="17.399999999999999" customHeight="1" x14ac:dyDescent="0.3">
      <c r="A207" s="5">
        <v>16.100000000000001</v>
      </c>
      <c r="B207" s="40" t="s">
        <v>82</v>
      </c>
      <c r="C207" s="5" t="s">
        <v>2</v>
      </c>
      <c r="D207" s="5">
        <v>247.22</v>
      </c>
      <c r="E207" s="89">
        <v>0</v>
      </c>
      <c r="F207" s="89">
        <f>+E207*D207</f>
        <v>0</v>
      </c>
      <c r="G207" s="100" t="e">
        <f>+F207/G210</f>
        <v>#DIV/0!</v>
      </c>
    </row>
    <row r="208" spans="1:7" s="20" customFormat="1" ht="12.15" customHeight="1" x14ac:dyDescent="0.3">
      <c r="A208" s="5"/>
      <c r="B208" s="6"/>
      <c r="C208" s="5"/>
      <c r="D208" s="5"/>
      <c r="E208" s="8"/>
      <c r="F208" s="50"/>
      <c r="G208" s="29"/>
    </row>
    <row r="209" spans="1:7" s="20" customFormat="1" ht="25.95" customHeight="1" x14ac:dyDescent="0.3">
      <c r="A209" s="21"/>
      <c r="B209" s="177"/>
      <c r="C209" s="177"/>
      <c r="D209" s="177"/>
      <c r="E209" s="177"/>
      <c r="F209" s="59">
        <f>+F207</f>
        <v>0</v>
      </c>
      <c r="G209" s="30" t="e">
        <f>+G207</f>
        <v>#DIV/0!</v>
      </c>
    </row>
    <row r="210" spans="1:7" s="20" customFormat="1" ht="34.950000000000003" customHeight="1" x14ac:dyDescent="0.3">
      <c r="A210" s="19"/>
      <c r="C210" s="19"/>
      <c r="D210" s="19"/>
      <c r="E210" s="183" t="s">
        <v>205</v>
      </c>
      <c r="F210" s="183"/>
      <c r="G210" s="132">
        <f>+F16+F26+F40+F52+F60+F70+F108+F119+F171+F190+F199+F205+F209+F10</f>
        <v>0</v>
      </c>
    </row>
    <row r="211" spans="1:7" ht="15" thickBot="1" x14ac:dyDescent="0.35"/>
    <row r="212" spans="1:7" s="4" customFormat="1" ht="34.950000000000003" customHeight="1" thickBot="1" x14ac:dyDescent="0.35">
      <c r="A212" s="184" t="s">
        <v>611</v>
      </c>
      <c r="B212" s="185"/>
      <c r="C212" s="185"/>
      <c r="D212" s="185"/>
      <c r="E212" s="185"/>
      <c r="F212" s="185"/>
      <c r="G212" s="186"/>
    </row>
    <row r="213" spans="1:7" s="53" customFormat="1" ht="34.200000000000003" customHeight="1" x14ac:dyDescent="0.3">
      <c r="A213" s="54" t="s">
        <v>129</v>
      </c>
      <c r="B213" s="54" t="s">
        <v>130</v>
      </c>
      <c r="C213" s="54" t="s">
        <v>131</v>
      </c>
      <c r="D213" s="54" t="s">
        <v>132</v>
      </c>
      <c r="E213" s="71" t="s">
        <v>631</v>
      </c>
      <c r="F213" s="71" t="s">
        <v>632</v>
      </c>
      <c r="G213" s="57" t="s">
        <v>133</v>
      </c>
    </row>
    <row r="214" spans="1:7" s="45" customFormat="1" ht="26.4" customHeight="1" x14ac:dyDescent="0.3">
      <c r="A214" s="131">
        <v>1</v>
      </c>
      <c r="B214" s="176" t="s">
        <v>0</v>
      </c>
      <c r="C214" s="176"/>
      <c r="D214" s="176"/>
      <c r="E214" s="176"/>
      <c r="F214" s="176"/>
      <c r="G214" s="176"/>
    </row>
    <row r="215" spans="1:7" ht="25.2" customHeight="1" x14ac:dyDescent="0.3">
      <c r="A215" s="5">
        <v>1.5</v>
      </c>
      <c r="B215" s="40" t="s">
        <v>1</v>
      </c>
      <c r="C215" s="5" t="s">
        <v>2</v>
      </c>
      <c r="D215" s="5">
        <v>324.61</v>
      </c>
      <c r="E215" s="89">
        <v>0</v>
      </c>
      <c r="F215" s="89">
        <f>+D215*E215</f>
        <v>0</v>
      </c>
      <c r="G215" s="29" t="e">
        <f>+F215/G362</f>
        <v>#DIV/0!</v>
      </c>
    </row>
    <row r="216" spans="1:7" s="20" customFormat="1" ht="12.15" customHeight="1" x14ac:dyDescent="0.3">
      <c r="A216" s="5"/>
      <c r="B216" s="6"/>
      <c r="C216" s="5"/>
      <c r="D216" s="5"/>
      <c r="E216" s="8"/>
      <c r="F216" s="50"/>
      <c r="G216" s="29"/>
    </row>
    <row r="217" spans="1:7" s="20" customFormat="1" ht="25.95" customHeight="1" x14ac:dyDescent="0.3">
      <c r="A217" s="21"/>
      <c r="B217" s="177"/>
      <c r="C217" s="177"/>
      <c r="D217" s="177"/>
      <c r="E217" s="177"/>
      <c r="F217" s="59">
        <f>+F215</f>
        <v>0</v>
      </c>
      <c r="G217" s="30" t="e">
        <f>+G215</f>
        <v>#DIV/0!</v>
      </c>
    </row>
    <row r="218" spans="1:7" s="45" customFormat="1" ht="26.4" customHeight="1" x14ac:dyDescent="0.3">
      <c r="A218" s="131">
        <v>2</v>
      </c>
      <c r="B218" s="176" t="s">
        <v>3</v>
      </c>
      <c r="C218" s="176"/>
      <c r="D218" s="176"/>
      <c r="E218" s="176"/>
      <c r="F218" s="176"/>
      <c r="G218" s="176"/>
    </row>
    <row r="219" spans="1:7" ht="21.6" customHeight="1" x14ac:dyDescent="0.3">
      <c r="A219" s="5">
        <v>2.2000000000000002</v>
      </c>
      <c r="B219" s="40" t="s">
        <v>4</v>
      </c>
      <c r="C219" s="5" t="s">
        <v>5</v>
      </c>
      <c r="D219" s="5">
        <v>223.51</v>
      </c>
      <c r="E219" s="89">
        <v>0</v>
      </c>
      <c r="F219" s="89">
        <f>+D219*E219</f>
        <v>0</v>
      </c>
      <c r="G219" s="29" t="e">
        <f>+F219/$G$362</f>
        <v>#DIV/0!</v>
      </c>
    </row>
    <row r="220" spans="1:7" ht="37.200000000000003" customHeight="1" x14ac:dyDescent="0.3">
      <c r="A220" s="5">
        <v>2.2999999999999998</v>
      </c>
      <c r="B220" s="44" t="s">
        <v>135</v>
      </c>
      <c r="C220" s="5" t="s">
        <v>5</v>
      </c>
      <c r="D220" s="5">
        <v>99.08</v>
      </c>
      <c r="E220" s="89">
        <v>0</v>
      </c>
      <c r="F220" s="89">
        <f t="shared" ref="F220:F221" si="39">+D220*E220</f>
        <v>0</v>
      </c>
      <c r="G220" s="29" t="e">
        <f t="shared" ref="G220:G221" si="40">+F220/$G$362</f>
        <v>#DIV/0!</v>
      </c>
    </row>
    <row r="221" spans="1:7" ht="15.75" customHeight="1" x14ac:dyDescent="0.3">
      <c r="A221" s="5">
        <v>2.4</v>
      </c>
      <c r="B221" s="40" t="s">
        <v>6</v>
      </c>
      <c r="C221" s="5" t="s">
        <v>5</v>
      </c>
      <c r="D221" s="5">
        <v>223.51</v>
      </c>
      <c r="E221" s="89">
        <v>0</v>
      </c>
      <c r="F221" s="89">
        <f t="shared" si="39"/>
        <v>0</v>
      </c>
      <c r="G221" s="29" t="e">
        <f t="shared" si="40"/>
        <v>#DIV/0!</v>
      </c>
    </row>
    <row r="222" spans="1:7" s="20" customFormat="1" ht="12.15" customHeight="1" x14ac:dyDescent="0.3">
      <c r="A222" s="5"/>
      <c r="B222" s="6"/>
      <c r="C222" s="5"/>
      <c r="D222" s="5"/>
      <c r="E222" s="8"/>
      <c r="F222" s="50"/>
      <c r="G222" s="29"/>
    </row>
    <row r="223" spans="1:7" s="20" customFormat="1" ht="25.95" customHeight="1" x14ac:dyDescent="0.3">
      <c r="A223" s="21"/>
      <c r="B223" s="177"/>
      <c r="C223" s="177"/>
      <c r="D223" s="177"/>
      <c r="E223" s="177"/>
      <c r="F223" s="59">
        <f>+SUM(F219:F221)</f>
        <v>0</v>
      </c>
      <c r="G223" s="30" t="e">
        <f>+SUM(G219:G221)</f>
        <v>#DIV/0!</v>
      </c>
    </row>
    <row r="224" spans="1:7" s="45" customFormat="1" ht="26.4" customHeight="1" x14ac:dyDescent="0.3">
      <c r="A224" s="131">
        <v>3</v>
      </c>
      <c r="B224" s="176" t="s">
        <v>7</v>
      </c>
      <c r="C224" s="176"/>
      <c r="D224" s="176"/>
      <c r="E224" s="176"/>
      <c r="F224" s="176"/>
      <c r="G224" s="176"/>
    </row>
    <row r="225" spans="1:7" ht="23.4" customHeight="1" x14ac:dyDescent="0.3">
      <c r="A225" s="5">
        <v>3.1</v>
      </c>
      <c r="B225" s="40" t="s">
        <v>8</v>
      </c>
      <c r="C225" s="5" t="s">
        <v>2</v>
      </c>
      <c r="D225" s="5">
        <v>12</v>
      </c>
      <c r="E225" s="89">
        <v>0</v>
      </c>
      <c r="F225" s="89">
        <f>+D225*E225</f>
        <v>0</v>
      </c>
      <c r="G225" s="29" t="e">
        <f>+F225/$G$362</f>
        <v>#DIV/0!</v>
      </c>
    </row>
    <row r="226" spans="1:7" ht="23.4" customHeight="1" x14ac:dyDescent="0.3">
      <c r="A226" s="5">
        <v>3.3</v>
      </c>
      <c r="B226" s="40" t="s">
        <v>9</v>
      </c>
      <c r="C226" s="5" t="s">
        <v>5</v>
      </c>
      <c r="D226" s="5">
        <v>4.2</v>
      </c>
      <c r="E226" s="89">
        <v>0</v>
      </c>
      <c r="F226" s="89">
        <f t="shared" ref="F226:F231" si="41">+D226*E226</f>
        <v>0</v>
      </c>
      <c r="G226" s="29" t="e">
        <f t="shared" ref="G226:G231" si="42">+F226/$G$362</f>
        <v>#DIV/0!</v>
      </c>
    </row>
    <row r="227" spans="1:7" ht="23.4" customHeight="1" x14ac:dyDescent="0.3">
      <c r="A227" s="5">
        <v>3.4</v>
      </c>
      <c r="B227" s="40" t="s">
        <v>10</v>
      </c>
      <c r="C227" s="5" t="s">
        <v>5</v>
      </c>
      <c r="D227" s="5">
        <v>18.05</v>
      </c>
      <c r="E227" s="89">
        <v>0</v>
      </c>
      <c r="F227" s="89">
        <f t="shared" si="41"/>
        <v>0</v>
      </c>
      <c r="G227" s="29" t="e">
        <f t="shared" si="42"/>
        <v>#DIV/0!</v>
      </c>
    </row>
    <row r="228" spans="1:7" ht="23.4" customHeight="1" x14ac:dyDescent="0.3">
      <c r="A228" s="5">
        <v>3.5</v>
      </c>
      <c r="B228" s="40" t="s">
        <v>11</v>
      </c>
      <c r="C228" s="5" t="s">
        <v>2</v>
      </c>
      <c r="D228" s="5">
        <v>330.3</v>
      </c>
      <c r="E228" s="89">
        <v>0</v>
      </c>
      <c r="F228" s="89">
        <f t="shared" si="41"/>
        <v>0</v>
      </c>
      <c r="G228" s="29" t="e">
        <f t="shared" si="42"/>
        <v>#DIV/0!</v>
      </c>
    </row>
    <row r="229" spans="1:7" ht="23.4" customHeight="1" x14ac:dyDescent="0.3">
      <c r="A229" s="5">
        <v>3.6</v>
      </c>
      <c r="B229" s="40" t="s">
        <v>12</v>
      </c>
      <c r="C229" s="5" t="s">
        <v>13</v>
      </c>
      <c r="D229" s="5">
        <v>2537</v>
      </c>
      <c r="E229" s="89">
        <v>0</v>
      </c>
      <c r="F229" s="89">
        <f t="shared" si="41"/>
        <v>0</v>
      </c>
      <c r="G229" s="29" t="e">
        <f t="shared" si="42"/>
        <v>#DIV/0!</v>
      </c>
    </row>
    <row r="230" spans="1:7" ht="23.4" customHeight="1" x14ac:dyDescent="0.3">
      <c r="A230" s="5">
        <v>3.7</v>
      </c>
      <c r="B230" s="40" t="s">
        <v>14</v>
      </c>
      <c r="C230" s="5" t="s">
        <v>13</v>
      </c>
      <c r="D230" s="5">
        <v>1498.7</v>
      </c>
      <c r="E230" s="89">
        <v>0</v>
      </c>
      <c r="F230" s="89">
        <f t="shared" si="41"/>
        <v>0</v>
      </c>
      <c r="G230" s="29" t="e">
        <f t="shared" si="42"/>
        <v>#DIV/0!</v>
      </c>
    </row>
    <row r="231" spans="1:7" ht="23.4" customHeight="1" x14ac:dyDescent="0.3">
      <c r="A231" s="5">
        <v>3.8</v>
      </c>
      <c r="B231" s="40" t="s">
        <v>15</v>
      </c>
      <c r="C231" s="5" t="s">
        <v>5</v>
      </c>
      <c r="D231" s="5">
        <v>1.23</v>
      </c>
      <c r="E231" s="89">
        <v>0</v>
      </c>
      <c r="F231" s="89">
        <f t="shared" si="41"/>
        <v>0</v>
      </c>
      <c r="G231" s="29" t="e">
        <f t="shared" si="42"/>
        <v>#DIV/0!</v>
      </c>
    </row>
    <row r="232" spans="1:7" s="20" customFormat="1" ht="12.15" customHeight="1" x14ac:dyDescent="0.3">
      <c r="A232" s="5"/>
      <c r="B232" s="6"/>
      <c r="C232" s="5"/>
      <c r="D232" s="5"/>
      <c r="E232" s="8"/>
      <c r="F232" s="50"/>
      <c r="G232" s="29"/>
    </row>
    <row r="233" spans="1:7" s="20" customFormat="1" ht="25.95" customHeight="1" x14ac:dyDescent="0.3">
      <c r="A233" s="21"/>
      <c r="B233" s="177"/>
      <c r="C233" s="177"/>
      <c r="D233" s="177"/>
      <c r="E233" s="177"/>
      <c r="F233" s="59">
        <f>+SUM(F225:F231)</f>
        <v>0</v>
      </c>
      <c r="G233" s="30" t="e">
        <f>+SUM(G225:G231)</f>
        <v>#DIV/0!</v>
      </c>
    </row>
    <row r="234" spans="1:7" s="45" customFormat="1" ht="26.4" customHeight="1" x14ac:dyDescent="0.3">
      <c r="A234" s="131">
        <v>4</v>
      </c>
      <c r="B234" s="176" t="s">
        <v>16</v>
      </c>
      <c r="C234" s="176"/>
      <c r="D234" s="176"/>
      <c r="E234" s="176"/>
      <c r="F234" s="176"/>
      <c r="G234" s="176"/>
    </row>
    <row r="235" spans="1:7" ht="27.6" customHeight="1" x14ac:dyDescent="0.3">
      <c r="A235" s="5" t="s">
        <v>136</v>
      </c>
      <c r="B235" s="40" t="s">
        <v>694</v>
      </c>
      <c r="C235" s="5" t="s">
        <v>2</v>
      </c>
      <c r="D235" s="5">
        <v>6.3</v>
      </c>
      <c r="E235" s="89">
        <v>0</v>
      </c>
      <c r="F235" s="89">
        <f>+E235*D235</f>
        <v>0</v>
      </c>
      <c r="G235" s="29" t="e">
        <f t="shared" ref="G235:G241" si="43">+F235/$G$362</f>
        <v>#DIV/0!</v>
      </c>
    </row>
    <row r="236" spans="1:7" ht="27.6" customHeight="1" x14ac:dyDescent="0.3">
      <c r="A236" s="5">
        <v>4.2</v>
      </c>
      <c r="B236" s="40" t="s">
        <v>17</v>
      </c>
      <c r="C236" s="5" t="s">
        <v>5</v>
      </c>
      <c r="D236" s="5">
        <v>10.65</v>
      </c>
      <c r="E236" s="89">
        <v>0</v>
      </c>
      <c r="F236" s="89">
        <f t="shared" ref="F236:F240" si="44">+E236*D236</f>
        <v>0</v>
      </c>
      <c r="G236" s="29" t="e">
        <f t="shared" si="43"/>
        <v>#DIV/0!</v>
      </c>
    </row>
    <row r="237" spans="1:7" ht="27.6" customHeight="1" x14ac:dyDescent="0.3">
      <c r="A237" s="5">
        <v>4.3</v>
      </c>
      <c r="B237" s="40" t="s">
        <v>18</v>
      </c>
      <c r="C237" s="5" t="s">
        <v>5</v>
      </c>
      <c r="D237" s="5">
        <v>0.43</v>
      </c>
      <c r="E237" s="89">
        <v>0</v>
      </c>
      <c r="F237" s="89">
        <f t="shared" si="44"/>
        <v>0</v>
      </c>
      <c r="G237" s="29" t="e">
        <f t="shared" si="43"/>
        <v>#DIV/0!</v>
      </c>
    </row>
    <row r="238" spans="1:7" ht="27.6" customHeight="1" x14ac:dyDescent="0.3">
      <c r="A238" s="5">
        <v>4.5999999999999996</v>
      </c>
      <c r="B238" s="40" t="s">
        <v>19</v>
      </c>
      <c r="C238" s="5" t="s">
        <v>5</v>
      </c>
      <c r="D238" s="5">
        <v>4.95</v>
      </c>
      <c r="E238" s="89">
        <v>0</v>
      </c>
      <c r="F238" s="89">
        <f t="shared" si="44"/>
        <v>0</v>
      </c>
      <c r="G238" s="29" t="e">
        <f t="shared" si="43"/>
        <v>#DIV/0!</v>
      </c>
    </row>
    <row r="239" spans="1:7" ht="27.6" customHeight="1" x14ac:dyDescent="0.3">
      <c r="A239" s="5">
        <v>4.7</v>
      </c>
      <c r="B239" s="40" t="s">
        <v>12</v>
      </c>
      <c r="C239" s="5" t="s">
        <v>13</v>
      </c>
      <c r="D239" s="5">
        <v>2827.31</v>
      </c>
      <c r="E239" s="89">
        <v>0</v>
      </c>
      <c r="F239" s="89">
        <f t="shared" si="44"/>
        <v>0</v>
      </c>
      <c r="G239" s="29" t="e">
        <f t="shared" si="43"/>
        <v>#DIV/0!</v>
      </c>
    </row>
    <row r="240" spans="1:7" ht="27.6" customHeight="1" x14ac:dyDescent="0.3">
      <c r="A240" s="5">
        <v>4.8</v>
      </c>
      <c r="B240" s="40" t="s">
        <v>14</v>
      </c>
      <c r="C240" s="5" t="s">
        <v>13</v>
      </c>
      <c r="D240" s="5">
        <v>60.93</v>
      </c>
      <c r="E240" s="89">
        <v>0</v>
      </c>
      <c r="F240" s="89">
        <f t="shared" si="44"/>
        <v>0</v>
      </c>
      <c r="G240" s="29" t="e">
        <f t="shared" si="43"/>
        <v>#DIV/0!</v>
      </c>
    </row>
    <row r="241" spans="1:7" ht="27.6" customHeight="1" x14ac:dyDescent="0.3">
      <c r="A241" s="5" t="s">
        <v>138</v>
      </c>
      <c r="B241" s="40" t="s">
        <v>139</v>
      </c>
      <c r="C241" s="5" t="s">
        <v>23</v>
      </c>
      <c r="D241" s="5">
        <v>75.39</v>
      </c>
      <c r="E241" s="89">
        <v>0</v>
      </c>
      <c r="F241" s="89">
        <f t="shared" ref="F241" si="45">+E241*D241</f>
        <v>0</v>
      </c>
      <c r="G241" s="29" t="e">
        <f t="shared" si="43"/>
        <v>#DIV/0!</v>
      </c>
    </row>
    <row r="242" spans="1:7" s="20" customFormat="1" ht="12.15" customHeight="1" x14ac:dyDescent="0.3">
      <c r="A242" s="5"/>
      <c r="B242" s="6"/>
      <c r="C242" s="5"/>
      <c r="D242" s="5"/>
      <c r="E242" s="8"/>
      <c r="F242" s="50"/>
      <c r="G242" s="29"/>
    </row>
    <row r="243" spans="1:7" s="20" customFormat="1" ht="25.95" customHeight="1" x14ac:dyDescent="0.3">
      <c r="A243" s="21"/>
      <c r="B243" s="177"/>
      <c r="C243" s="177"/>
      <c r="D243" s="177"/>
      <c r="E243" s="177"/>
      <c r="F243" s="59">
        <f>+SUM(F235:F242)</f>
        <v>0</v>
      </c>
      <c r="G243" s="30" t="e">
        <f>+SUM(G235:G241)</f>
        <v>#DIV/0!</v>
      </c>
    </row>
    <row r="244" spans="1:7" s="45" customFormat="1" ht="26.4" customHeight="1" x14ac:dyDescent="0.3">
      <c r="A244" s="131">
        <v>5</v>
      </c>
      <c r="B244" s="176" t="s">
        <v>20</v>
      </c>
      <c r="C244" s="176"/>
      <c r="D244" s="176"/>
      <c r="E244" s="176"/>
      <c r="F244" s="176"/>
      <c r="G244" s="176"/>
    </row>
    <row r="245" spans="1:7" ht="28.95" customHeight="1" x14ac:dyDescent="0.3">
      <c r="A245" s="5">
        <v>5.2</v>
      </c>
      <c r="B245" s="40" t="s">
        <v>218</v>
      </c>
      <c r="C245" s="5" t="s">
        <v>2</v>
      </c>
      <c r="D245" s="5">
        <v>162.74</v>
      </c>
      <c r="E245" s="89">
        <v>0</v>
      </c>
      <c r="F245" s="89">
        <f>+D245*E245</f>
        <v>0</v>
      </c>
      <c r="G245" s="29" t="e">
        <f>+F245/$G$362</f>
        <v>#DIV/0!</v>
      </c>
    </row>
    <row r="246" spans="1:7" ht="28.95" customHeight="1" x14ac:dyDescent="0.3">
      <c r="A246" s="5" t="s">
        <v>140</v>
      </c>
      <c r="B246" s="40" t="s">
        <v>21</v>
      </c>
      <c r="C246" s="5" t="s">
        <v>2</v>
      </c>
      <c r="D246" s="5">
        <v>128.5</v>
      </c>
      <c r="E246" s="89">
        <v>0</v>
      </c>
      <c r="F246" s="89">
        <f t="shared" ref="F246:F247" si="46">+D246*E246</f>
        <v>0</v>
      </c>
      <c r="G246" s="29" t="e">
        <f t="shared" ref="G246:G252" si="47">+F246/$G$362</f>
        <v>#DIV/0!</v>
      </c>
    </row>
    <row r="247" spans="1:7" ht="28.95" customHeight="1" x14ac:dyDescent="0.3">
      <c r="A247" s="5">
        <v>5.6</v>
      </c>
      <c r="B247" s="44" t="s">
        <v>141</v>
      </c>
      <c r="C247" s="5" t="s">
        <v>2</v>
      </c>
      <c r="D247" s="5">
        <v>16.190000000000001</v>
      </c>
      <c r="E247" s="89">
        <v>0</v>
      </c>
      <c r="F247" s="89">
        <f t="shared" si="46"/>
        <v>0</v>
      </c>
      <c r="G247" s="29" t="e">
        <f t="shared" si="47"/>
        <v>#DIV/0!</v>
      </c>
    </row>
    <row r="248" spans="1:7" ht="28.95" customHeight="1" x14ac:dyDescent="0.3">
      <c r="A248" s="5">
        <v>5.7</v>
      </c>
      <c r="B248" s="44" t="s">
        <v>661</v>
      </c>
      <c r="C248" s="5" t="s">
        <v>2</v>
      </c>
      <c r="D248" s="5">
        <v>162.74</v>
      </c>
      <c r="E248" s="89">
        <v>0</v>
      </c>
      <c r="F248" s="89">
        <f t="shared" ref="F248:F252" si="48">+D248*E248</f>
        <v>0</v>
      </c>
      <c r="G248" s="29" t="e">
        <f t="shared" si="47"/>
        <v>#DIV/0!</v>
      </c>
    </row>
    <row r="249" spans="1:7" ht="28.95" customHeight="1" x14ac:dyDescent="0.3">
      <c r="A249" s="5">
        <v>5.8</v>
      </c>
      <c r="B249" s="40" t="s">
        <v>222</v>
      </c>
      <c r="C249" s="5" t="s">
        <v>23</v>
      </c>
      <c r="D249" s="5">
        <v>86.88</v>
      </c>
      <c r="E249" s="89">
        <v>0</v>
      </c>
      <c r="F249" s="89">
        <f t="shared" si="48"/>
        <v>0</v>
      </c>
      <c r="G249" s="29" t="e">
        <f t="shared" si="47"/>
        <v>#DIV/0!</v>
      </c>
    </row>
    <row r="250" spans="1:7" ht="28.95" customHeight="1" x14ac:dyDescent="0.3">
      <c r="A250" s="5">
        <v>6.2</v>
      </c>
      <c r="B250" s="40" t="s">
        <v>22</v>
      </c>
      <c r="C250" s="5" t="s">
        <v>23</v>
      </c>
      <c r="D250" s="5">
        <v>34.67</v>
      </c>
      <c r="E250" s="89">
        <v>0</v>
      </c>
      <c r="F250" s="89">
        <f t="shared" si="48"/>
        <v>0</v>
      </c>
      <c r="G250" s="29" t="e">
        <f t="shared" si="47"/>
        <v>#DIV/0!</v>
      </c>
    </row>
    <row r="251" spans="1:7" ht="28.95" customHeight="1" x14ac:dyDescent="0.3">
      <c r="A251" s="5" t="s">
        <v>219</v>
      </c>
      <c r="B251" s="40" t="s">
        <v>604</v>
      </c>
      <c r="C251" s="5" t="s">
        <v>23</v>
      </c>
      <c r="D251" s="5">
        <v>7.4</v>
      </c>
      <c r="E251" s="89">
        <v>0</v>
      </c>
      <c r="F251" s="89">
        <f t="shared" si="48"/>
        <v>0</v>
      </c>
      <c r="G251" s="29" t="e">
        <f t="shared" si="47"/>
        <v>#DIV/0!</v>
      </c>
    </row>
    <row r="252" spans="1:7" ht="28.95" customHeight="1" x14ac:dyDescent="0.3">
      <c r="A252" s="5">
        <v>5.9</v>
      </c>
      <c r="B252" s="40" t="s">
        <v>142</v>
      </c>
      <c r="C252" s="5" t="s">
        <v>2</v>
      </c>
      <c r="D252" s="5">
        <v>112.31</v>
      </c>
      <c r="E252" s="89">
        <v>0</v>
      </c>
      <c r="F252" s="89">
        <f t="shared" si="48"/>
        <v>0</v>
      </c>
      <c r="G252" s="29" t="e">
        <f t="shared" si="47"/>
        <v>#DIV/0!</v>
      </c>
    </row>
    <row r="253" spans="1:7" s="20" customFormat="1" ht="12.15" customHeight="1" x14ac:dyDescent="0.3">
      <c r="A253" s="5"/>
      <c r="B253" s="6"/>
      <c r="C253" s="5"/>
      <c r="D253" s="5"/>
      <c r="E253" s="8"/>
      <c r="F253" s="50"/>
      <c r="G253" s="29"/>
    </row>
    <row r="254" spans="1:7" s="20" customFormat="1" ht="25.95" customHeight="1" x14ac:dyDescent="0.3">
      <c r="A254" s="21"/>
      <c r="B254" s="177"/>
      <c r="C254" s="177"/>
      <c r="D254" s="177"/>
      <c r="E254" s="177"/>
      <c r="F254" s="59">
        <f>+SUM(F245:F252)</f>
        <v>0</v>
      </c>
      <c r="G254" s="30" t="e">
        <f>+SUM(G245:G252)</f>
        <v>#DIV/0!</v>
      </c>
    </row>
    <row r="255" spans="1:7" s="45" customFormat="1" ht="26.4" customHeight="1" x14ac:dyDescent="0.3">
      <c r="A255" s="131">
        <v>6</v>
      </c>
      <c r="B255" s="176" t="s">
        <v>24</v>
      </c>
      <c r="C255" s="176"/>
      <c r="D255" s="176"/>
      <c r="E255" s="176"/>
      <c r="F255" s="176"/>
      <c r="G255" s="176"/>
    </row>
    <row r="256" spans="1:7" ht="20.399999999999999" customHeight="1" x14ac:dyDescent="0.3">
      <c r="A256" s="5">
        <v>6.1</v>
      </c>
      <c r="B256" s="40" t="s">
        <v>25</v>
      </c>
      <c r="C256" s="5" t="s">
        <v>2</v>
      </c>
      <c r="D256" s="5">
        <v>188.47</v>
      </c>
      <c r="E256" s="89">
        <v>0</v>
      </c>
      <c r="F256" s="89">
        <f>+D256*E256</f>
        <v>0</v>
      </c>
      <c r="G256" s="29" t="e">
        <f>+F256/$G$362</f>
        <v>#DIV/0!</v>
      </c>
    </row>
    <row r="257" spans="1:7" ht="20.399999999999999" customHeight="1" x14ac:dyDescent="0.3">
      <c r="A257" s="5">
        <v>6.2</v>
      </c>
      <c r="B257" s="40" t="s">
        <v>26</v>
      </c>
      <c r="C257" s="5" t="s">
        <v>23</v>
      </c>
      <c r="D257" s="5">
        <v>13.7</v>
      </c>
      <c r="E257" s="89">
        <v>0</v>
      </c>
      <c r="F257" s="89">
        <f t="shared" ref="F257:F261" si="49">+D257*E257</f>
        <v>0</v>
      </c>
      <c r="G257" s="29" t="e">
        <f t="shared" ref="G257:G261" si="50">+F257/$G$362</f>
        <v>#DIV/0!</v>
      </c>
    </row>
    <row r="258" spans="1:7" ht="20.399999999999999" customHeight="1" x14ac:dyDescent="0.3">
      <c r="A258" s="5">
        <v>6.3</v>
      </c>
      <c r="B258" s="40" t="s">
        <v>226</v>
      </c>
      <c r="C258" s="5" t="s">
        <v>2</v>
      </c>
      <c r="D258" s="5">
        <v>31.1</v>
      </c>
      <c r="E258" s="89">
        <v>0</v>
      </c>
      <c r="F258" s="89">
        <f t="shared" si="49"/>
        <v>0</v>
      </c>
      <c r="G258" s="29" t="e">
        <f t="shared" si="50"/>
        <v>#DIV/0!</v>
      </c>
    </row>
    <row r="259" spans="1:7" ht="20.399999999999999" customHeight="1" x14ac:dyDescent="0.3">
      <c r="A259" s="5">
        <v>6.5</v>
      </c>
      <c r="B259" s="40" t="s">
        <v>451</v>
      </c>
      <c r="C259" s="5" t="s">
        <v>23</v>
      </c>
      <c r="D259" s="5">
        <v>15.55</v>
      </c>
      <c r="E259" s="89">
        <v>0</v>
      </c>
      <c r="F259" s="89">
        <f t="shared" si="49"/>
        <v>0</v>
      </c>
      <c r="G259" s="29" t="e">
        <f t="shared" si="50"/>
        <v>#DIV/0!</v>
      </c>
    </row>
    <row r="260" spans="1:7" ht="20.399999999999999" customHeight="1" x14ac:dyDescent="0.3">
      <c r="A260" s="5">
        <v>6.7</v>
      </c>
      <c r="B260" s="40" t="s">
        <v>558</v>
      </c>
      <c r="C260" s="5" t="s">
        <v>23</v>
      </c>
      <c r="D260" s="5">
        <v>34.67</v>
      </c>
      <c r="E260" s="89">
        <v>0</v>
      </c>
      <c r="F260" s="89">
        <f t="shared" si="49"/>
        <v>0</v>
      </c>
      <c r="G260" s="29" t="e">
        <f t="shared" si="50"/>
        <v>#DIV/0!</v>
      </c>
    </row>
    <row r="261" spans="1:7" ht="20.399999999999999" customHeight="1" x14ac:dyDescent="0.3">
      <c r="A261" s="5">
        <v>6.9</v>
      </c>
      <c r="B261" s="40" t="s">
        <v>27</v>
      </c>
      <c r="C261" s="5" t="s">
        <v>28</v>
      </c>
      <c r="D261" s="5">
        <v>60</v>
      </c>
      <c r="E261" s="89">
        <v>0</v>
      </c>
      <c r="F261" s="89">
        <f t="shared" si="49"/>
        <v>0</v>
      </c>
      <c r="G261" s="29" t="e">
        <f t="shared" si="50"/>
        <v>#DIV/0!</v>
      </c>
    </row>
    <row r="262" spans="1:7" s="20" customFormat="1" ht="12.15" customHeight="1" x14ac:dyDescent="0.3">
      <c r="A262" s="5"/>
      <c r="B262" s="6"/>
      <c r="C262" s="5"/>
      <c r="D262" s="5"/>
      <c r="E262" s="8"/>
      <c r="F262" s="50"/>
      <c r="G262" s="29"/>
    </row>
    <row r="263" spans="1:7" s="20" customFormat="1" ht="25.95" customHeight="1" x14ac:dyDescent="0.3">
      <c r="A263" s="21"/>
      <c r="B263" s="177"/>
      <c r="C263" s="177"/>
      <c r="D263" s="177"/>
      <c r="E263" s="177"/>
      <c r="F263" s="59">
        <f>+SUM(F256:F261)</f>
        <v>0</v>
      </c>
      <c r="G263" s="30" t="e">
        <f>+SUM(G256:G261)</f>
        <v>#DIV/0!</v>
      </c>
    </row>
    <row r="264" spans="1:7" s="45" customFormat="1" ht="26.4" customHeight="1" x14ac:dyDescent="0.3">
      <c r="A264" s="131">
        <v>7</v>
      </c>
      <c r="B264" s="176" t="s">
        <v>29</v>
      </c>
      <c r="C264" s="176"/>
      <c r="D264" s="176"/>
      <c r="E264" s="176"/>
      <c r="F264" s="176"/>
      <c r="G264" s="176"/>
    </row>
    <row r="265" spans="1:7" ht="19.2" customHeight="1" x14ac:dyDescent="0.3">
      <c r="A265" s="5"/>
      <c r="B265" s="43" t="s">
        <v>30</v>
      </c>
      <c r="C265" s="5"/>
      <c r="D265" s="5"/>
      <c r="E265" s="89"/>
      <c r="F265" s="89"/>
      <c r="G265" s="29"/>
    </row>
    <row r="266" spans="1:7" ht="60" customHeight="1" x14ac:dyDescent="0.3">
      <c r="A266" s="10" t="s">
        <v>143</v>
      </c>
      <c r="B266" s="44" t="s">
        <v>144</v>
      </c>
      <c r="C266" s="10" t="s">
        <v>2</v>
      </c>
      <c r="D266" s="10">
        <v>360.41</v>
      </c>
      <c r="E266" s="90">
        <v>0</v>
      </c>
      <c r="F266" s="89">
        <f>+D266*E266</f>
        <v>0</v>
      </c>
      <c r="G266" s="31" t="e">
        <f>+F266/$G$362</f>
        <v>#DIV/0!</v>
      </c>
    </row>
    <row r="267" spans="1:7" ht="16.95" customHeight="1" x14ac:dyDescent="0.3">
      <c r="A267" s="5">
        <v>7.2</v>
      </c>
      <c r="B267" s="40" t="s">
        <v>31</v>
      </c>
      <c r="C267" s="5" t="s">
        <v>13</v>
      </c>
      <c r="D267" s="5">
        <v>8658.76</v>
      </c>
      <c r="E267" s="89">
        <v>0</v>
      </c>
      <c r="F267" s="89">
        <f t="shared" ref="F267:F271" si="51">+D267*E267</f>
        <v>0</v>
      </c>
      <c r="G267" s="31" t="e">
        <f t="shared" ref="G267:G271" si="52">+F267/$G$362</f>
        <v>#DIV/0!</v>
      </c>
    </row>
    <row r="268" spans="1:7" x14ac:dyDescent="0.3">
      <c r="A268" s="5">
        <v>7.5</v>
      </c>
      <c r="B268" s="40" t="s">
        <v>21</v>
      </c>
      <c r="C268" s="5" t="s">
        <v>2</v>
      </c>
      <c r="D268" s="5">
        <v>8.0299999999999994</v>
      </c>
      <c r="E268" s="89">
        <v>0</v>
      </c>
      <c r="F268" s="89">
        <f t="shared" si="51"/>
        <v>0</v>
      </c>
      <c r="G268" s="31" t="e">
        <f t="shared" si="52"/>
        <v>#DIV/0!</v>
      </c>
    </row>
    <row r="269" spans="1:7" x14ac:dyDescent="0.3">
      <c r="A269" s="5">
        <v>7.6</v>
      </c>
      <c r="B269" s="40" t="s">
        <v>228</v>
      </c>
      <c r="C269" s="5" t="s">
        <v>2</v>
      </c>
      <c r="D269" s="5">
        <v>11.4</v>
      </c>
      <c r="E269" s="89">
        <v>0</v>
      </c>
      <c r="F269" s="89">
        <f t="shared" si="51"/>
        <v>0</v>
      </c>
      <c r="G269" s="31" t="e">
        <f t="shared" si="52"/>
        <v>#DIV/0!</v>
      </c>
    </row>
    <row r="270" spans="1:7" ht="19.95" customHeight="1" x14ac:dyDescent="0.3">
      <c r="A270" s="5"/>
      <c r="B270" s="43" t="s">
        <v>32</v>
      </c>
      <c r="C270" s="5"/>
      <c r="D270" s="5"/>
      <c r="E270" s="89">
        <v>0</v>
      </c>
      <c r="F270" s="89">
        <f t="shared" si="51"/>
        <v>0</v>
      </c>
      <c r="G270" s="31" t="e">
        <f t="shared" si="52"/>
        <v>#DIV/0!</v>
      </c>
    </row>
    <row r="271" spans="1:7" x14ac:dyDescent="0.3">
      <c r="A271" s="5">
        <v>7.8</v>
      </c>
      <c r="B271" s="44" t="s">
        <v>33</v>
      </c>
      <c r="C271" s="5" t="s">
        <v>2</v>
      </c>
      <c r="D271" s="5">
        <v>8.0299999999999994</v>
      </c>
      <c r="E271" s="89">
        <v>0</v>
      </c>
      <c r="F271" s="89">
        <f t="shared" si="51"/>
        <v>0</v>
      </c>
      <c r="G271" s="31" t="e">
        <f t="shared" si="52"/>
        <v>#DIV/0!</v>
      </c>
    </row>
    <row r="272" spans="1:7" s="20" customFormat="1" ht="12.15" customHeight="1" x14ac:dyDescent="0.3">
      <c r="A272" s="5"/>
      <c r="B272" s="6"/>
      <c r="C272" s="5"/>
      <c r="D272" s="5"/>
      <c r="E272" s="8"/>
      <c r="F272" s="50"/>
      <c r="G272" s="29"/>
    </row>
    <row r="273" spans="1:7" s="20" customFormat="1" ht="25.95" customHeight="1" x14ac:dyDescent="0.3">
      <c r="A273" s="21"/>
      <c r="B273" s="177"/>
      <c r="C273" s="177"/>
      <c r="D273" s="177"/>
      <c r="E273" s="177"/>
      <c r="F273" s="59">
        <f>+SUM(F266:F271)</f>
        <v>0</v>
      </c>
      <c r="G273" s="30" t="e">
        <f>+SUM(G266:G271)</f>
        <v>#DIV/0!</v>
      </c>
    </row>
    <row r="274" spans="1:7" s="45" customFormat="1" ht="26.4" customHeight="1" x14ac:dyDescent="0.3">
      <c r="A274" s="131">
        <v>8</v>
      </c>
      <c r="B274" s="215" t="s">
        <v>34</v>
      </c>
      <c r="C274" s="216"/>
      <c r="D274" s="216"/>
      <c r="E274" s="216"/>
      <c r="F274" s="216"/>
      <c r="G274" s="217"/>
    </row>
    <row r="275" spans="1:7" ht="19.2" customHeight="1" x14ac:dyDescent="0.3">
      <c r="A275" s="16">
        <v>8.4</v>
      </c>
      <c r="B275" s="43" t="s">
        <v>35</v>
      </c>
      <c r="C275" s="5"/>
      <c r="D275" s="5"/>
      <c r="E275" s="89"/>
      <c r="F275" s="89"/>
      <c r="G275" s="29"/>
    </row>
    <row r="276" spans="1:7" ht="22.2" customHeight="1" x14ac:dyDescent="0.3">
      <c r="A276" s="5" t="s">
        <v>36</v>
      </c>
      <c r="B276" s="40" t="s">
        <v>37</v>
      </c>
      <c r="C276" s="5" t="s">
        <v>28</v>
      </c>
      <c r="D276" s="5">
        <v>10</v>
      </c>
      <c r="E276" s="89">
        <v>0</v>
      </c>
      <c r="F276" s="89">
        <f t="shared" ref="F276:F286" si="53">+D276*E276</f>
        <v>0</v>
      </c>
      <c r="G276" s="29" t="e">
        <f>+F276/$G$362</f>
        <v>#DIV/0!</v>
      </c>
    </row>
    <row r="277" spans="1:7" ht="22.2" customHeight="1" x14ac:dyDescent="0.3">
      <c r="A277" s="5" t="s">
        <v>39</v>
      </c>
      <c r="B277" s="40" t="s">
        <v>40</v>
      </c>
      <c r="C277" s="5" t="s">
        <v>28</v>
      </c>
      <c r="D277" s="5">
        <v>2</v>
      </c>
      <c r="E277" s="89">
        <v>0</v>
      </c>
      <c r="F277" s="89">
        <f t="shared" si="53"/>
        <v>0</v>
      </c>
      <c r="G277" s="29" t="e">
        <f t="shared" ref="G277:G298" si="54">+F277/$G$362</f>
        <v>#DIV/0!</v>
      </c>
    </row>
    <row r="278" spans="1:7" ht="22.2" customHeight="1" x14ac:dyDescent="0.3">
      <c r="A278" s="5" t="s">
        <v>271</v>
      </c>
      <c r="B278" s="40" t="s">
        <v>272</v>
      </c>
      <c r="C278" s="5" t="s">
        <v>28</v>
      </c>
      <c r="D278" s="5">
        <v>4</v>
      </c>
      <c r="E278" s="89">
        <v>0</v>
      </c>
      <c r="F278" s="89">
        <f t="shared" si="53"/>
        <v>0</v>
      </c>
      <c r="G278" s="29" t="e">
        <f t="shared" si="54"/>
        <v>#DIV/0!</v>
      </c>
    </row>
    <row r="279" spans="1:7" ht="22.2" customHeight="1" x14ac:dyDescent="0.3">
      <c r="A279" s="5" t="s">
        <v>41</v>
      </c>
      <c r="B279" s="40" t="s">
        <v>42</v>
      </c>
      <c r="C279" s="5" t="s">
        <v>28</v>
      </c>
      <c r="D279" s="5">
        <v>4</v>
      </c>
      <c r="E279" s="89">
        <v>0</v>
      </c>
      <c r="F279" s="89">
        <f t="shared" si="53"/>
        <v>0</v>
      </c>
      <c r="G279" s="29" t="e">
        <f t="shared" si="54"/>
        <v>#DIV/0!</v>
      </c>
    </row>
    <row r="280" spans="1:7" ht="22.2" customHeight="1" x14ac:dyDescent="0.3">
      <c r="A280" s="5" t="s">
        <v>273</v>
      </c>
      <c r="B280" s="40" t="s">
        <v>274</v>
      </c>
      <c r="C280" s="5" t="s">
        <v>28</v>
      </c>
      <c r="D280" s="5">
        <v>2</v>
      </c>
      <c r="E280" s="89">
        <v>0</v>
      </c>
      <c r="F280" s="89">
        <f t="shared" si="53"/>
        <v>0</v>
      </c>
      <c r="G280" s="29" t="e">
        <f t="shared" si="54"/>
        <v>#DIV/0!</v>
      </c>
    </row>
    <row r="281" spans="1:7" ht="22.2" customHeight="1" x14ac:dyDescent="0.3">
      <c r="A281" s="5" t="s">
        <v>145</v>
      </c>
      <c r="B281" s="40" t="s">
        <v>146</v>
      </c>
      <c r="C281" s="5" t="s">
        <v>23</v>
      </c>
      <c r="D281" s="5">
        <v>18</v>
      </c>
      <c r="E281" s="89">
        <v>0</v>
      </c>
      <c r="F281" s="89">
        <f t="shared" si="53"/>
        <v>0</v>
      </c>
      <c r="G281" s="29" t="e">
        <f t="shared" si="54"/>
        <v>#DIV/0!</v>
      </c>
    </row>
    <row r="282" spans="1:7" ht="28.95" customHeight="1" x14ac:dyDescent="0.3">
      <c r="A282" s="5" t="s">
        <v>148</v>
      </c>
      <c r="B282" s="44" t="s">
        <v>149</v>
      </c>
      <c r="C282" s="5" t="s">
        <v>23</v>
      </c>
      <c r="D282" s="5">
        <v>6.72</v>
      </c>
      <c r="E282" s="89">
        <v>0</v>
      </c>
      <c r="F282" s="89">
        <f t="shared" si="53"/>
        <v>0</v>
      </c>
      <c r="G282" s="29" t="e">
        <f t="shared" si="54"/>
        <v>#DIV/0!</v>
      </c>
    </row>
    <row r="283" spans="1:7" ht="28.95" customHeight="1" x14ac:dyDescent="0.3">
      <c r="A283" s="5" t="s">
        <v>150</v>
      </c>
      <c r="B283" s="44" t="s">
        <v>151</v>
      </c>
      <c r="C283" s="5" t="s">
        <v>23</v>
      </c>
      <c r="D283" s="5">
        <v>13.8</v>
      </c>
      <c r="E283" s="89">
        <v>0</v>
      </c>
      <c r="F283" s="89">
        <f t="shared" si="53"/>
        <v>0</v>
      </c>
      <c r="G283" s="29" t="e">
        <f t="shared" si="54"/>
        <v>#DIV/0!</v>
      </c>
    </row>
    <row r="284" spans="1:7" ht="28.95" customHeight="1" x14ac:dyDescent="0.3">
      <c r="A284" s="5" t="s">
        <v>152</v>
      </c>
      <c r="B284" s="44" t="s">
        <v>153</v>
      </c>
      <c r="C284" s="5" t="s">
        <v>23</v>
      </c>
      <c r="D284" s="5">
        <v>10.8</v>
      </c>
      <c r="E284" s="89">
        <v>0</v>
      </c>
      <c r="F284" s="89">
        <f t="shared" si="53"/>
        <v>0</v>
      </c>
      <c r="G284" s="29" t="e">
        <f t="shared" si="54"/>
        <v>#DIV/0!</v>
      </c>
    </row>
    <row r="285" spans="1:7" ht="28.95" customHeight="1" x14ac:dyDescent="0.3">
      <c r="A285" s="5" t="s">
        <v>158</v>
      </c>
      <c r="B285" s="44" t="s">
        <v>159</v>
      </c>
      <c r="C285" s="5" t="s">
        <v>28</v>
      </c>
      <c r="D285" s="5">
        <v>4</v>
      </c>
      <c r="E285" s="89">
        <v>0</v>
      </c>
      <c r="F285" s="89">
        <f t="shared" si="53"/>
        <v>0</v>
      </c>
      <c r="G285" s="29" t="e">
        <f t="shared" si="54"/>
        <v>#DIV/0!</v>
      </c>
    </row>
    <row r="286" spans="1:7" ht="28.95" customHeight="1" x14ac:dyDescent="0.3">
      <c r="A286" s="5" t="s">
        <v>160</v>
      </c>
      <c r="B286" s="44" t="s">
        <v>161</v>
      </c>
      <c r="C286" s="5" t="s">
        <v>28</v>
      </c>
      <c r="D286" s="5">
        <v>1</v>
      </c>
      <c r="E286" s="89">
        <v>0</v>
      </c>
      <c r="F286" s="89">
        <f t="shared" si="53"/>
        <v>0</v>
      </c>
      <c r="G286" s="29" t="e">
        <f t="shared" si="54"/>
        <v>#DIV/0!</v>
      </c>
    </row>
    <row r="287" spans="1:7" ht="28.95" customHeight="1" x14ac:dyDescent="0.3">
      <c r="A287" s="5" t="s">
        <v>695</v>
      </c>
      <c r="B287" s="44" t="s">
        <v>696</v>
      </c>
      <c r="C287" s="5" t="s">
        <v>28</v>
      </c>
      <c r="D287" s="5">
        <v>4</v>
      </c>
      <c r="E287" s="89">
        <v>0</v>
      </c>
      <c r="F287" s="89">
        <f t="shared" ref="F287" si="55">+D287*E287</f>
        <v>0</v>
      </c>
      <c r="G287" s="29" t="e">
        <f t="shared" si="54"/>
        <v>#DIV/0!</v>
      </c>
    </row>
    <row r="288" spans="1:7" ht="19.2" customHeight="1" x14ac:dyDescent="0.3">
      <c r="A288" s="16">
        <v>8.6</v>
      </c>
      <c r="B288" s="43" t="s">
        <v>43</v>
      </c>
      <c r="C288" s="5"/>
      <c r="D288" s="5"/>
      <c r="E288" s="89"/>
      <c r="F288" s="89"/>
      <c r="G288" s="29"/>
    </row>
    <row r="289" spans="1:7" ht="19.2" customHeight="1" x14ac:dyDescent="0.3">
      <c r="A289" s="5" t="s">
        <v>44</v>
      </c>
      <c r="B289" s="40" t="s">
        <v>45</v>
      </c>
      <c r="C289" s="5" t="s">
        <v>23</v>
      </c>
      <c r="D289" s="5">
        <v>25.8</v>
      </c>
      <c r="E289" s="89">
        <v>0</v>
      </c>
      <c r="F289" s="89">
        <f t="shared" ref="F289:F298" si="56">+D289*E289</f>
        <v>0</v>
      </c>
      <c r="G289" s="29" t="e">
        <f t="shared" si="54"/>
        <v>#DIV/0!</v>
      </c>
    </row>
    <row r="290" spans="1:7" ht="19.2" customHeight="1" x14ac:dyDescent="0.3">
      <c r="A290" s="5" t="s">
        <v>47</v>
      </c>
      <c r="B290" s="40" t="s">
        <v>48</v>
      </c>
      <c r="C290" s="5" t="s">
        <v>23</v>
      </c>
      <c r="D290" s="5">
        <v>14.4</v>
      </c>
      <c r="E290" s="89">
        <v>0</v>
      </c>
      <c r="F290" s="89">
        <f t="shared" si="56"/>
        <v>0</v>
      </c>
      <c r="G290" s="29" t="e">
        <f t="shared" si="54"/>
        <v>#DIV/0!</v>
      </c>
    </row>
    <row r="291" spans="1:7" ht="19.2" customHeight="1" x14ac:dyDescent="0.3">
      <c r="A291" s="5" t="s">
        <v>49</v>
      </c>
      <c r="B291" s="40" t="s">
        <v>50</v>
      </c>
      <c r="C291" s="5" t="s">
        <v>23</v>
      </c>
      <c r="D291" s="5">
        <v>13.2</v>
      </c>
      <c r="E291" s="89">
        <v>0</v>
      </c>
      <c r="F291" s="89">
        <f t="shared" si="56"/>
        <v>0</v>
      </c>
      <c r="G291" s="29" t="e">
        <f t="shared" si="54"/>
        <v>#DIV/0!</v>
      </c>
    </row>
    <row r="292" spans="1:7" ht="19.2" customHeight="1" x14ac:dyDescent="0.3">
      <c r="A292" s="5" t="s">
        <v>51</v>
      </c>
      <c r="B292" s="40" t="s">
        <v>52</v>
      </c>
      <c r="C292" s="5" t="s">
        <v>28</v>
      </c>
      <c r="D292" s="5">
        <v>28</v>
      </c>
      <c r="E292" s="89">
        <v>0</v>
      </c>
      <c r="F292" s="89">
        <f t="shared" si="56"/>
        <v>0</v>
      </c>
      <c r="G292" s="29" t="e">
        <f t="shared" si="54"/>
        <v>#DIV/0!</v>
      </c>
    </row>
    <row r="293" spans="1:7" ht="19.2" customHeight="1" x14ac:dyDescent="0.3">
      <c r="A293" s="5" t="s">
        <v>55</v>
      </c>
      <c r="B293" s="40" t="s">
        <v>56</v>
      </c>
      <c r="C293" s="5" t="s">
        <v>28</v>
      </c>
      <c r="D293" s="5">
        <v>21</v>
      </c>
      <c r="E293" s="89">
        <v>0</v>
      </c>
      <c r="F293" s="89">
        <f t="shared" si="56"/>
        <v>0</v>
      </c>
      <c r="G293" s="29" t="e">
        <f t="shared" si="54"/>
        <v>#DIV/0!</v>
      </c>
    </row>
    <row r="294" spans="1:7" ht="19.2" customHeight="1" x14ac:dyDescent="0.3">
      <c r="A294" s="5" t="s">
        <v>285</v>
      </c>
      <c r="B294" s="40" t="s">
        <v>457</v>
      </c>
      <c r="C294" s="5" t="s">
        <v>28</v>
      </c>
      <c r="D294" s="5">
        <v>1</v>
      </c>
      <c r="E294" s="89">
        <v>0</v>
      </c>
      <c r="F294" s="89">
        <f t="shared" si="56"/>
        <v>0</v>
      </c>
      <c r="G294" s="29" t="e">
        <f t="shared" si="54"/>
        <v>#DIV/0!</v>
      </c>
    </row>
    <row r="295" spans="1:7" ht="19.2" customHeight="1" x14ac:dyDescent="0.3">
      <c r="A295" s="16">
        <v>8.8000000000000007</v>
      </c>
      <c r="B295" s="43" t="s">
        <v>57</v>
      </c>
      <c r="C295" s="5"/>
      <c r="D295" s="5"/>
      <c r="E295" s="89">
        <v>0</v>
      </c>
      <c r="F295" s="89">
        <f t="shared" si="56"/>
        <v>0</v>
      </c>
      <c r="G295" s="29"/>
    </row>
    <row r="296" spans="1:7" ht="16.95" customHeight="1" x14ac:dyDescent="0.3">
      <c r="A296" s="5" t="s">
        <v>58</v>
      </c>
      <c r="B296" s="40" t="s">
        <v>59</v>
      </c>
      <c r="C296" s="5" t="s">
        <v>23</v>
      </c>
      <c r="D296" s="5">
        <v>10.5</v>
      </c>
      <c r="E296" s="89">
        <v>0</v>
      </c>
      <c r="F296" s="89">
        <f t="shared" si="56"/>
        <v>0</v>
      </c>
      <c r="G296" s="29" t="e">
        <f t="shared" si="54"/>
        <v>#DIV/0!</v>
      </c>
    </row>
    <row r="297" spans="1:7" ht="16.95" customHeight="1" x14ac:dyDescent="0.3">
      <c r="A297" s="5" t="s">
        <v>167</v>
      </c>
      <c r="B297" s="40" t="s">
        <v>168</v>
      </c>
      <c r="C297" s="5" t="s">
        <v>28</v>
      </c>
      <c r="D297" s="5">
        <v>2</v>
      </c>
      <c r="E297" s="89">
        <v>0</v>
      </c>
      <c r="F297" s="89">
        <f t="shared" si="56"/>
        <v>0</v>
      </c>
      <c r="G297" s="29" t="e">
        <f t="shared" si="54"/>
        <v>#DIV/0!</v>
      </c>
    </row>
    <row r="298" spans="1:7" ht="32.4" customHeight="1" x14ac:dyDescent="0.3">
      <c r="A298" s="10" t="s">
        <v>169</v>
      </c>
      <c r="B298" s="44" t="s">
        <v>662</v>
      </c>
      <c r="C298" s="10" t="s">
        <v>23</v>
      </c>
      <c r="D298" s="10">
        <v>27.6</v>
      </c>
      <c r="E298" s="90">
        <v>0</v>
      </c>
      <c r="F298" s="89">
        <f t="shared" si="56"/>
        <v>0</v>
      </c>
      <c r="G298" s="29" t="e">
        <f t="shared" si="54"/>
        <v>#DIV/0!</v>
      </c>
    </row>
    <row r="299" spans="1:7" s="20" customFormat="1" ht="12.15" customHeight="1" x14ac:dyDescent="0.3">
      <c r="A299" s="5"/>
      <c r="B299" s="6"/>
      <c r="C299" s="5"/>
      <c r="D299" s="5"/>
      <c r="E299" s="8"/>
      <c r="F299" s="50"/>
      <c r="G299" s="29"/>
    </row>
    <row r="300" spans="1:7" s="20" customFormat="1" ht="25.95" customHeight="1" x14ac:dyDescent="0.3">
      <c r="A300" s="21"/>
      <c r="B300" s="177"/>
      <c r="C300" s="177"/>
      <c r="D300" s="177"/>
      <c r="E300" s="177"/>
      <c r="F300" s="59">
        <f>+SUM(F275:F298)</f>
        <v>0</v>
      </c>
      <c r="G300" s="30" t="e">
        <f>+SUM(G275:G298)</f>
        <v>#DIV/0!</v>
      </c>
    </row>
    <row r="301" spans="1:7" s="45" customFormat="1" ht="26.4" customHeight="1" x14ac:dyDescent="0.3">
      <c r="A301" s="131">
        <v>9</v>
      </c>
      <c r="B301" s="215" t="s">
        <v>60</v>
      </c>
      <c r="C301" s="216"/>
      <c r="D301" s="216"/>
      <c r="E301" s="216"/>
      <c r="F301" s="216"/>
      <c r="G301" s="217"/>
    </row>
    <row r="302" spans="1:7" ht="23.4" customHeight="1" x14ac:dyDescent="0.3">
      <c r="A302" s="5">
        <v>9.1</v>
      </c>
      <c r="B302" s="40" t="s">
        <v>61</v>
      </c>
      <c r="C302" s="5" t="s">
        <v>2</v>
      </c>
      <c r="D302" s="5">
        <v>279.54000000000002</v>
      </c>
      <c r="E302" s="89">
        <v>0</v>
      </c>
      <c r="F302" s="89">
        <f>+D302*E302</f>
        <v>0</v>
      </c>
      <c r="G302" s="29" t="e">
        <f>+F302/$G$362</f>
        <v>#DIV/0!</v>
      </c>
    </row>
    <row r="303" spans="1:7" ht="23.4" customHeight="1" x14ac:dyDescent="0.3">
      <c r="A303" s="5">
        <v>9.1999999999999993</v>
      </c>
      <c r="B303" s="40" t="s">
        <v>361</v>
      </c>
      <c r="C303" s="5" t="s">
        <v>2</v>
      </c>
      <c r="D303" s="5">
        <v>264.91000000000003</v>
      </c>
      <c r="E303" s="89">
        <v>0</v>
      </c>
      <c r="F303" s="89">
        <f t="shared" ref="F303" si="57">+D303*E303</f>
        <v>0</v>
      </c>
      <c r="G303" s="29" t="e">
        <f t="shared" ref="G303:G307" si="58">+F303/$G$362</f>
        <v>#DIV/0!</v>
      </c>
    </row>
    <row r="304" spans="1:7" ht="23.4" customHeight="1" x14ac:dyDescent="0.3">
      <c r="A304" s="5">
        <v>9.3000000000000007</v>
      </c>
      <c r="B304" s="40" t="s">
        <v>363</v>
      </c>
      <c r="C304" s="5" t="s">
        <v>2</v>
      </c>
      <c r="D304" s="5">
        <v>264.91000000000003</v>
      </c>
      <c r="E304" s="89">
        <v>0</v>
      </c>
      <c r="F304" s="89">
        <f t="shared" ref="F304:F307" si="59">+D304*E304</f>
        <v>0</v>
      </c>
      <c r="G304" s="29" t="e">
        <f t="shared" si="58"/>
        <v>#DIV/0!</v>
      </c>
    </row>
    <row r="305" spans="1:7" ht="23.4" customHeight="1" x14ac:dyDescent="0.3">
      <c r="A305" s="5">
        <v>9.4</v>
      </c>
      <c r="B305" s="40" t="s">
        <v>62</v>
      </c>
      <c r="C305" s="5" t="s">
        <v>2</v>
      </c>
      <c r="D305" s="5">
        <v>175.53</v>
      </c>
      <c r="E305" s="89">
        <v>0</v>
      </c>
      <c r="F305" s="89">
        <f t="shared" si="59"/>
        <v>0</v>
      </c>
      <c r="G305" s="29" t="e">
        <f t="shared" si="58"/>
        <v>#DIV/0!</v>
      </c>
    </row>
    <row r="306" spans="1:7" ht="23.4" customHeight="1" x14ac:dyDescent="0.3">
      <c r="A306" s="5">
        <v>9.5</v>
      </c>
      <c r="B306" s="40" t="s">
        <v>63</v>
      </c>
      <c r="C306" s="5" t="s">
        <v>2</v>
      </c>
      <c r="D306" s="5">
        <v>36.4</v>
      </c>
      <c r="E306" s="89">
        <v>0</v>
      </c>
      <c r="F306" s="89">
        <f t="shared" si="59"/>
        <v>0</v>
      </c>
      <c r="G306" s="29" t="e">
        <f t="shared" si="58"/>
        <v>#DIV/0!</v>
      </c>
    </row>
    <row r="307" spans="1:7" ht="23.4" customHeight="1" x14ac:dyDescent="0.3">
      <c r="A307" s="5">
        <v>9.6</v>
      </c>
      <c r="B307" s="40" t="s">
        <v>64</v>
      </c>
      <c r="C307" s="5" t="s">
        <v>2</v>
      </c>
      <c r="D307" s="5">
        <v>62.41</v>
      </c>
      <c r="E307" s="89">
        <v>0</v>
      </c>
      <c r="F307" s="89">
        <f t="shared" si="59"/>
        <v>0</v>
      </c>
      <c r="G307" s="29" t="e">
        <f t="shared" si="58"/>
        <v>#DIV/0!</v>
      </c>
    </row>
    <row r="308" spans="1:7" s="20" customFormat="1" ht="12.15" customHeight="1" x14ac:dyDescent="0.3">
      <c r="A308" s="5"/>
      <c r="B308" s="6"/>
      <c r="C308" s="5"/>
      <c r="D308" s="5"/>
      <c r="E308" s="8"/>
      <c r="F308" s="50"/>
      <c r="G308" s="29"/>
    </row>
    <row r="309" spans="1:7" s="20" customFormat="1" ht="25.95" customHeight="1" x14ac:dyDescent="0.3">
      <c r="A309" s="21"/>
      <c r="B309" s="177"/>
      <c r="C309" s="177"/>
      <c r="D309" s="177"/>
      <c r="E309" s="177"/>
      <c r="F309" s="59">
        <f>+SUM(F302:F307)</f>
        <v>0</v>
      </c>
      <c r="G309" s="30" t="e">
        <f>+SUM(G302:G307)</f>
        <v>#DIV/0!</v>
      </c>
    </row>
    <row r="310" spans="1:7" s="45" customFormat="1" ht="26.4" customHeight="1" x14ac:dyDescent="0.3">
      <c r="A310" s="131">
        <v>10</v>
      </c>
      <c r="B310" s="176" t="s">
        <v>67</v>
      </c>
      <c r="C310" s="176"/>
      <c r="D310" s="176"/>
      <c r="E310" s="176"/>
      <c r="F310" s="176"/>
      <c r="G310" s="176"/>
    </row>
    <row r="311" spans="1:7" ht="19.95" customHeight="1" x14ac:dyDescent="0.3">
      <c r="A311" s="103">
        <v>10.1</v>
      </c>
      <c r="B311" s="76" t="s">
        <v>68</v>
      </c>
      <c r="C311" s="85"/>
      <c r="D311" s="85"/>
      <c r="E311" s="91"/>
      <c r="F311" s="91"/>
      <c r="G311" s="97"/>
    </row>
    <row r="312" spans="1:7" ht="43.2" customHeight="1" x14ac:dyDescent="0.3">
      <c r="A312" s="86" t="s">
        <v>171</v>
      </c>
      <c r="B312" s="81" t="s">
        <v>172</v>
      </c>
      <c r="C312" s="86" t="s">
        <v>28</v>
      </c>
      <c r="D312" s="86">
        <v>33</v>
      </c>
      <c r="E312" s="92">
        <v>0</v>
      </c>
      <c r="F312" s="89">
        <f>+D312*E312</f>
        <v>0</v>
      </c>
      <c r="G312" s="98" t="e">
        <f>+F312/$G$362</f>
        <v>#DIV/0!</v>
      </c>
    </row>
    <row r="313" spans="1:7" ht="42.6" customHeight="1" x14ac:dyDescent="0.3">
      <c r="A313" s="87" t="s">
        <v>365</v>
      </c>
      <c r="B313" s="81" t="s">
        <v>458</v>
      </c>
      <c r="C313" s="87" t="s">
        <v>28</v>
      </c>
      <c r="D313" s="87">
        <v>6</v>
      </c>
      <c r="E313" s="93">
        <v>0</v>
      </c>
      <c r="F313" s="89">
        <f t="shared" ref="F313:F317" si="60">+D313*E313</f>
        <v>0</v>
      </c>
      <c r="G313" s="98" t="e">
        <f t="shared" ref="G313:G330" si="61">+F313/$G$362</f>
        <v>#DIV/0!</v>
      </c>
    </row>
    <row r="314" spans="1:7" ht="55.2" x14ac:dyDescent="0.3">
      <c r="A314" s="86" t="s">
        <v>367</v>
      </c>
      <c r="B314" s="81" t="s">
        <v>459</v>
      </c>
      <c r="C314" s="86" t="s">
        <v>28</v>
      </c>
      <c r="D314" s="86">
        <v>7</v>
      </c>
      <c r="E314" s="92">
        <v>0</v>
      </c>
      <c r="F314" s="89">
        <f t="shared" si="60"/>
        <v>0</v>
      </c>
      <c r="G314" s="98" t="e">
        <f t="shared" si="61"/>
        <v>#DIV/0!</v>
      </c>
    </row>
    <row r="315" spans="1:7" ht="55.2" x14ac:dyDescent="0.3">
      <c r="A315" s="86" t="s">
        <v>370</v>
      </c>
      <c r="B315" s="81" t="s">
        <v>460</v>
      </c>
      <c r="C315" s="86" t="s">
        <v>28</v>
      </c>
      <c r="D315" s="86">
        <v>6</v>
      </c>
      <c r="E315" s="92">
        <v>0</v>
      </c>
      <c r="F315" s="89">
        <f t="shared" si="60"/>
        <v>0</v>
      </c>
      <c r="G315" s="98" t="e">
        <f t="shared" si="61"/>
        <v>#DIV/0!</v>
      </c>
    </row>
    <row r="316" spans="1:7" ht="36.6" customHeight="1" x14ac:dyDescent="0.3">
      <c r="A316" s="87" t="s">
        <v>175</v>
      </c>
      <c r="B316" s="81" t="s">
        <v>176</v>
      </c>
      <c r="C316" s="87" t="s">
        <v>28</v>
      </c>
      <c r="D316" s="86">
        <v>9</v>
      </c>
      <c r="E316" s="92">
        <v>0</v>
      </c>
      <c r="F316" s="89">
        <f t="shared" si="60"/>
        <v>0</v>
      </c>
      <c r="G316" s="98" t="e">
        <f t="shared" si="61"/>
        <v>#DIV/0!</v>
      </c>
    </row>
    <row r="317" spans="1:7" ht="55.95" customHeight="1" x14ac:dyDescent="0.3">
      <c r="A317" s="86" t="s">
        <v>374</v>
      </c>
      <c r="B317" s="81" t="s">
        <v>461</v>
      </c>
      <c r="C317" s="86" t="s">
        <v>28</v>
      </c>
      <c r="D317" s="86">
        <v>3</v>
      </c>
      <c r="E317" s="92">
        <v>0</v>
      </c>
      <c r="F317" s="89">
        <f t="shared" si="60"/>
        <v>0</v>
      </c>
      <c r="G317" s="98" t="e">
        <f t="shared" si="61"/>
        <v>#DIV/0!</v>
      </c>
    </row>
    <row r="318" spans="1:7" ht="19.95" customHeight="1" x14ac:dyDescent="0.3">
      <c r="A318" s="104">
        <v>10.199999999999999</v>
      </c>
      <c r="B318" s="84" t="s">
        <v>69</v>
      </c>
      <c r="C318" s="87"/>
      <c r="D318" s="87"/>
      <c r="E318" s="93"/>
      <c r="F318" s="89"/>
      <c r="G318" s="98"/>
    </row>
    <row r="319" spans="1:7" ht="29.4" customHeight="1" x14ac:dyDescent="0.3">
      <c r="A319" s="87" t="s">
        <v>177</v>
      </c>
      <c r="B319" s="81" t="s">
        <v>697</v>
      </c>
      <c r="C319" s="87" t="s">
        <v>28</v>
      </c>
      <c r="D319" s="87">
        <v>7</v>
      </c>
      <c r="E319" s="93">
        <v>0</v>
      </c>
      <c r="F319" s="89">
        <f t="shared" ref="F319:F321" si="62">+D319*E319</f>
        <v>0</v>
      </c>
      <c r="G319" s="98" t="e">
        <f t="shared" si="61"/>
        <v>#DIV/0!</v>
      </c>
    </row>
    <row r="320" spans="1:7" ht="29.4" customHeight="1" x14ac:dyDescent="0.3">
      <c r="A320" s="87" t="s">
        <v>381</v>
      </c>
      <c r="B320" s="81" t="s">
        <v>698</v>
      </c>
      <c r="C320" s="87" t="s">
        <v>28</v>
      </c>
      <c r="D320" s="87">
        <v>1</v>
      </c>
      <c r="E320" s="93">
        <v>0</v>
      </c>
      <c r="F320" s="89">
        <f t="shared" si="62"/>
        <v>0</v>
      </c>
      <c r="G320" s="98" t="e">
        <f t="shared" si="61"/>
        <v>#DIV/0!</v>
      </c>
    </row>
    <row r="321" spans="1:7" ht="29.4" customHeight="1" x14ac:dyDescent="0.3">
      <c r="A321" s="87" t="s">
        <v>383</v>
      </c>
      <c r="B321" s="81" t="s">
        <v>384</v>
      </c>
      <c r="C321" s="87" t="s">
        <v>28</v>
      </c>
      <c r="D321" s="87">
        <v>1</v>
      </c>
      <c r="E321" s="93">
        <v>0</v>
      </c>
      <c r="F321" s="89">
        <f t="shared" si="62"/>
        <v>0</v>
      </c>
      <c r="G321" s="98" t="e">
        <f t="shared" si="61"/>
        <v>#DIV/0!</v>
      </c>
    </row>
    <row r="322" spans="1:7" ht="19.95" customHeight="1" x14ac:dyDescent="0.3">
      <c r="A322" s="104" t="s">
        <v>117</v>
      </c>
      <c r="B322" s="102" t="s">
        <v>70</v>
      </c>
      <c r="C322" s="102"/>
      <c r="D322" s="87"/>
      <c r="E322" s="93"/>
      <c r="F322" s="89"/>
      <c r="G322" s="98"/>
    </row>
    <row r="323" spans="1:7" ht="42.6" customHeight="1" x14ac:dyDescent="0.3">
      <c r="A323" s="86" t="s">
        <v>399</v>
      </c>
      <c r="B323" s="81" t="s">
        <v>400</v>
      </c>
      <c r="C323" s="86" t="s">
        <v>28</v>
      </c>
      <c r="D323" s="86">
        <v>33</v>
      </c>
      <c r="E323" s="92">
        <v>0</v>
      </c>
      <c r="F323" s="89">
        <f t="shared" ref="F323" si="63">+D323*E323</f>
        <v>0</v>
      </c>
      <c r="G323" s="98" t="e">
        <f t="shared" si="61"/>
        <v>#DIV/0!</v>
      </c>
    </row>
    <row r="324" spans="1:7" ht="19.95" customHeight="1" x14ac:dyDescent="0.3">
      <c r="A324" s="104">
        <v>10.5</v>
      </c>
      <c r="B324" s="84" t="s">
        <v>71</v>
      </c>
      <c r="C324" s="87"/>
      <c r="D324" s="87"/>
      <c r="E324" s="93"/>
      <c r="F324" s="89"/>
      <c r="G324" s="98"/>
    </row>
    <row r="325" spans="1:7" ht="34.200000000000003" customHeight="1" x14ac:dyDescent="0.3">
      <c r="A325" s="87" t="s">
        <v>183</v>
      </c>
      <c r="B325" s="81" t="s">
        <v>184</v>
      </c>
      <c r="C325" s="87" t="s">
        <v>28</v>
      </c>
      <c r="D325" s="87">
        <v>1</v>
      </c>
      <c r="E325" s="93">
        <v>0</v>
      </c>
      <c r="F325" s="89">
        <f t="shared" ref="F325:F330" si="64">+D325*E325</f>
        <v>0</v>
      </c>
      <c r="G325" s="98" t="e">
        <f t="shared" si="61"/>
        <v>#DIV/0!</v>
      </c>
    </row>
    <row r="326" spans="1:7" ht="34.200000000000003" customHeight="1" x14ac:dyDescent="0.3">
      <c r="A326" s="87" t="s">
        <v>185</v>
      </c>
      <c r="B326" s="81" t="s">
        <v>186</v>
      </c>
      <c r="C326" s="87" t="s">
        <v>23</v>
      </c>
      <c r="D326" s="87">
        <v>6</v>
      </c>
      <c r="E326" s="93">
        <v>0</v>
      </c>
      <c r="F326" s="89">
        <f t="shared" si="64"/>
        <v>0</v>
      </c>
      <c r="G326" s="98" t="e">
        <f t="shared" si="61"/>
        <v>#DIV/0!</v>
      </c>
    </row>
    <row r="327" spans="1:7" ht="34.200000000000003" customHeight="1" x14ac:dyDescent="0.3">
      <c r="A327" s="86" t="s">
        <v>187</v>
      </c>
      <c r="B327" s="81" t="s">
        <v>188</v>
      </c>
      <c r="C327" s="86" t="s">
        <v>28</v>
      </c>
      <c r="D327" s="86">
        <v>1</v>
      </c>
      <c r="E327" s="93">
        <v>0</v>
      </c>
      <c r="F327" s="89">
        <f t="shared" si="64"/>
        <v>0</v>
      </c>
      <c r="G327" s="98" t="e">
        <f t="shared" si="61"/>
        <v>#DIV/0!</v>
      </c>
    </row>
    <row r="328" spans="1:7" ht="34.200000000000003" customHeight="1" x14ac:dyDescent="0.3">
      <c r="A328" s="87" t="s">
        <v>610</v>
      </c>
      <c r="B328" s="81" t="s">
        <v>609</v>
      </c>
      <c r="C328" s="86" t="s">
        <v>23</v>
      </c>
      <c r="D328" s="86">
        <v>6</v>
      </c>
      <c r="E328" s="93">
        <v>0</v>
      </c>
      <c r="F328" s="89">
        <f t="shared" si="64"/>
        <v>0</v>
      </c>
      <c r="G328" s="98" t="e">
        <f t="shared" si="61"/>
        <v>#DIV/0!</v>
      </c>
    </row>
    <row r="329" spans="1:7" ht="58.95" customHeight="1" x14ac:dyDescent="0.3">
      <c r="A329" s="87" t="s">
        <v>600</v>
      </c>
      <c r="B329" s="81" t="s">
        <v>608</v>
      </c>
      <c r="C329" s="86" t="s">
        <v>28</v>
      </c>
      <c r="D329" s="86">
        <v>79</v>
      </c>
      <c r="E329" s="93">
        <v>0</v>
      </c>
      <c r="F329" s="89">
        <f t="shared" si="64"/>
        <v>0</v>
      </c>
      <c r="G329" s="98" t="e">
        <f t="shared" si="61"/>
        <v>#DIV/0!</v>
      </c>
    </row>
    <row r="330" spans="1:7" ht="41.4" x14ac:dyDescent="0.3">
      <c r="A330" s="86" t="s">
        <v>599</v>
      </c>
      <c r="B330" s="81" t="s">
        <v>607</v>
      </c>
      <c r="C330" s="86" t="s">
        <v>23</v>
      </c>
      <c r="D330" s="86">
        <v>8</v>
      </c>
      <c r="E330" s="93">
        <v>0</v>
      </c>
      <c r="F330" s="89">
        <f t="shared" si="64"/>
        <v>0</v>
      </c>
      <c r="G330" s="98" t="e">
        <f t="shared" si="61"/>
        <v>#DIV/0!</v>
      </c>
    </row>
    <row r="331" spans="1:7" s="20" customFormat="1" ht="12.15" customHeight="1" x14ac:dyDescent="0.3">
      <c r="A331" s="77"/>
      <c r="B331" s="78"/>
      <c r="C331" s="77"/>
      <c r="D331" s="77"/>
      <c r="E331" s="79"/>
      <c r="F331" s="95"/>
      <c r="G331" s="99"/>
    </row>
    <row r="332" spans="1:7" s="20" customFormat="1" ht="25.95" customHeight="1" x14ac:dyDescent="0.3">
      <c r="A332" s="21"/>
      <c r="B332" s="101"/>
      <c r="C332" s="101"/>
      <c r="D332" s="101"/>
      <c r="E332" s="101"/>
      <c r="F332" s="59">
        <f>+SUM(F312:F330)</f>
        <v>0</v>
      </c>
      <c r="G332" s="30" t="e">
        <f>+SUM(G312:G330)</f>
        <v>#DIV/0!</v>
      </c>
    </row>
    <row r="333" spans="1:7" s="45" customFormat="1" ht="26.4" customHeight="1" x14ac:dyDescent="0.3">
      <c r="A333" s="131">
        <v>11</v>
      </c>
      <c r="B333" s="176" t="s">
        <v>72</v>
      </c>
      <c r="C333" s="176"/>
      <c r="D333" s="176"/>
      <c r="E333" s="176"/>
      <c r="F333" s="176"/>
      <c r="G333" s="176"/>
    </row>
    <row r="334" spans="1:7" ht="75.599999999999994" customHeight="1" x14ac:dyDescent="0.3">
      <c r="A334" s="10" t="s">
        <v>411</v>
      </c>
      <c r="B334" s="44" t="s">
        <v>190</v>
      </c>
      <c r="C334" s="10" t="s">
        <v>2</v>
      </c>
      <c r="D334" s="88">
        <v>10.71</v>
      </c>
      <c r="E334" s="94">
        <v>0</v>
      </c>
      <c r="F334" s="89">
        <f t="shared" ref="F334:F344" si="65">+E334*D334</f>
        <v>0</v>
      </c>
      <c r="G334" s="31" t="e">
        <f>+F334/$G$362</f>
        <v>#DIV/0!</v>
      </c>
    </row>
    <row r="335" spans="1:7" ht="54" customHeight="1" x14ac:dyDescent="0.3">
      <c r="A335" s="10" t="s">
        <v>413</v>
      </c>
      <c r="B335" s="44" t="s">
        <v>488</v>
      </c>
      <c r="C335" s="10" t="s">
        <v>2</v>
      </c>
      <c r="D335" s="88">
        <v>7.65</v>
      </c>
      <c r="E335" s="94">
        <v>0</v>
      </c>
      <c r="F335" s="89">
        <f t="shared" si="65"/>
        <v>0</v>
      </c>
      <c r="G335" s="31" t="e">
        <f t="shared" ref="G335:G344" si="66">+F335/$G$362</f>
        <v>#DIV/0!</v>
      </c>
    </row>
    <row r="336" spans="1:7" ht="43.65" customHeight="1" x14ac:dyDescent="0.3">
      <c r="A336" s="10" t="s">
        <v>193</v>
      </c>
      <c r="B336" s="44" t="s">
        <v>416</v>
      </c>
      <c r="C336" s="10" t="s">
        <v>2</v>
      </c>
      <c r="D336" s="88">
        <v>38.08</v>
      </c>
      <c r="E336" s="94">
        <v>0</v>
      </c>
      <c r="F336" s="89">
        <f t="shared" si="65"/>
        <v>0</v>
      </c>
      <c r="G336" s="31" t="e">
        <f t="shared" si="66"/>
        <v>#DIV/0!</v>
      </c>
    </row>
    <row r="337" spans="1:7" ht="43.65" customHeight="1" x14ac:dyDescent="0.3">
      <c r="A337" s="10" t="s">
        <v>489</v>
      </c>
      <c r="B337" s="44" t="s">
        <v>646</v>
      </c>
      <c r="C337" s="10" t="s">
        <v>2</v>
      </c>
      <c r="D337" s="88">
        <v>38.130000000000003</v>
      </c>
      <c r="E337" s="94">
        <v>0</v>
      </c>
      <c r="F337" s="89">
        <f t="shared" si="65"/>
        <v>0</v>
      </c>
      <c r="G337" s="31" t="e">
        <f t="shared" si="66"/>
        <v>#DIV/0!</v>
      </c>
    </row>
    <row r="338" spans="1:7" ht="43.65" customHeight="1" x14ac:dyDescent="0.3">
      <c r="A338" s="10" t="s">
        <v>419</v>
      </c>
      <c r="B338" s="44" t="s">
        <v>420</v>
      </c>
      <c r="C338" s="10" t="s">
        <v>2</v>
      </c>
      <c r="D338" s="88">
        <v>46.34</v>
      </c>
      <c r="E338" s="94">
        <v>0</v>
      </c>
      <c r="F338" s="89">
        <f t="shared" si="65"/>
        <v>0</v>
      </c>
      <c r="G338" s="31" t="e">
        <f t="shared" si="66"/>
        <v>#DIV/0!</v>
      </c>
    </row>
    <row r="339" spans="1:7" ht="43.2" customHeight="1" x14ac:dyDescent="0.3">
      <c r="A339" s="10" t="s">
        <v>647</v>
      </c>
      <c r="B339" s="44" t="s">
        <v>699</v>
      </c>
      <c r="C339" s="10" t="s">
        <v>2</v>
      </c>
      <c r="D339" s="88">
        <v>7.4</v>
      </c>
      <c r="E339" s="94">
        <v>0</v>
      </c>
      <c r="F339" s="89">
        <f t="shared" si="65"/>
        <v>0</v>
      </c>
      <c r="G339" s="31" t="e">
        <f t="shared" si="66"/>
        <v>#DIV/0!</v>
      </c>
    </row>
    <row r="340" spans="1:7" ht="41.4" x14ac:dyDescent="0.3">
      <c r="A340" s="10" t="s">
        <v>648</v>
      </c>
      <c r="B340" s="44" t="s">
        <v>700</v>
      </c>
      <c r="C340" s="10" t="s">
        <v>2</v>
      </c>
      <c r="D340" s="88">
        <v>2.99</v>
      </c>
      <c r="E340" s="94">
        <v>0</v>
      </c>
      <c r="F340" s="89">
        <f t="shared" si="65"/>
        <v>0</v>
      </c>
      <c r="G340" s="31" t="e">
        <f t="shared" si="66"/>
        <v>#DIV/0!</v>
      </c>
    </row>
    <row r="341" spans="1:7" x14ac:dyDescent="0.3">
      <c r="A341" s="10" t="s">
        <v>687</v>
      </c>
      <c r="B341" s="44" t="s">
        <v>73</v>
      </c>
      <c r="C341" s="10" t="s">
        <v>2</v>
      </c>
      <c r="D341" s="88">
        <v>1.6</v>
      </c>
      <c r="E341" s="94">
        <v>0</v>
      </c>
      <c r="F341" s="89">
        <f t="shared" si="65"/>
        <v>0</v>
      </c>
      <c r="G341" s="31" t="e">
        <f t="shared" si="66"/>
        <v>#DIV/0!</v>
      </c>
    </row>
    <row r="342" spans="1:7" ht="27" customHeight="1" x14ac:dyDescent="0.3">
      <c r="A342" s="10" t="s">
        <v>593</v>
      </c>
      <c r="B342" s="44" t="s">
        <v>682</v>
      </c>
      <c r="C342" s="10" t="s">
        <v>28</v>
      </c>
      <c r="D342" s="88">
        <v>8</v>
      </c>
      <c r="E342" s="94">
        <v>0</v>
      </c>
      <c r="F342" s="89">
        <f t="shared" si="65"/>
        <v>0</v>
      </c>
      <c r="G342" s="31" t="e">
        <f t="shared" si="66"/>
        <v>#DIV/0!</v>
      </c>
    </row>
    <row r="343" spans="1:7" ht="54" customHeight="1" x14ac:dyDescent="0.3">
      <c r="A343" s="10" t="s">
        <v>195</v>
      </c>
      <c r="B343" s="44" t="s">
        <v>652</v>
      </c>
      <c r="C343" s="10" t="s">
        <v>28</v>
      </c>
      <c r="D343" s="88">
        <v>5</v>
      </c>
      <c r="E343" s="94">
        <v>0</v>
      </c>
      <c r="F343" s="89">
        <f t="shared" si="65"/>
        <v>0</v>
      </c>
      <c r="G343" s="31" t="e">
        <f t="shared" si="66"/>
        <v>#DIV/0!</v>
      </c>
    </row>
    <row r="344" spans="1:7" ht="42.6" customHeight="1" x14ac:dyDescent="0.3">
      <c r="A344" s="10" t="s">
        <v>428</v>
      </c>
      <c r="B344" s="44" t="s">
        <v>684</v>
      </c>
      <c r="C344" s="10" t="s">
        <v>28</v>
      </c>
      <c r="D344" s="88">
        <v>6</v>
      </c>
      <c r="E344" s="94">
        <v>0</v>
      </c>
      <c r="F344" s="89">
        <f t="shared" si="65"/>
        <v>0</v>
      </c>
      <c r="G344" s="31" t="e">
        <f t="shared" si="66"/>
        <v>#DIV/0!</v>
      </c>
    </row>
    <row r="345" spans="1:7" s="20" customFormat="1" ht="12.15" customHeight="1" x14ac:dyDescent="0.3">
      <c r="A345" s="5"/>
      <c r="B345" s="6"/>
      <c r="C345" s="5"/>
      <c r="D345" s="5"/>
      <c r="E345" s="8"/>
      <c r="F345" s="50"/>
      <c r="G345" s="29"/>
    </row>
    <row r="346" spans="1:7" s="20" customFormat="1" ht="25.95" customHeight="1" x14ac:dyDescent="0.3">
      <c r="A346" s="21"/>
      <c r="B346" s="177"/>
      <c r="C346" s="177"/>
      <c r="D346" s="177"/>
      <c r="E346" s="177"/>
      <c r="F346" s="59">
        <f>+SUM(F334:F344)</f>
        <v>0</v>
      </c>
      <c r="G346" s="30" t="e">
        <f>+SUM(G334:G344)</f>
        <v>#DIV/0!</v>
      </c>
    </row>
    <row r="347" spans="1:7" s="45" customFormat="1" ht="26.4" customHeight="1" x14ac:dyDescent="0.3">
      <c r="A347" s="131">
        <v>12</v>
      </c>
      <c r="B347" s="176" t="s">
        <v>74</v>
      </c>
      <c r="C347" s="176"/>
      <c r="D347" s="176"/>
      <c r="E347" s="176"/>
      <c r="F347" s="176"/>
      <c r="G347" s="176"/>
    </row>
    <row r="348" spans="1:7" ht="29.4" customHeight="1" x14ac:dyDescent="0.3">
      <c r="A348" s="5">
        <v>12.2</v>
      </c>
      <c r="B348" s="40" t="s">
        <v>436</v>
      </c>
      <c r="C348" s="5" t="s">
        <v>28</v>
      </c>
      <c r="D348" s="5">
        <v>3</v>
      </c>
      <c r="E348" s="89">
        <v>0</v>
      </c>
      <c r="F348" s="89">
        <f>+D348*E348</f>
        <v>0</v>
      </c>
      <c r="G348" s="29" t="e">
        <f>+F348/$G$362</f>
        <v>#DIV/0!</v>
      </c>
    </row>
    <row r="349" spans="1:7" ht="29.4" customHeight="1" x14ac:dyDescent="0.3">
      <c r="A349" s="5" t="s">
        <v>616</v>
      </c>
      <c r="B349" s="44" t="s">
        <v>655</v>
      </c>
      <c r="C349" s="5" t="s">
        <v>28</v>
      </c>
      <c r="D349" s="5">
        <v>1</v>
      </c>
      <c r="E349" s="89">
        <v>0</v>
      </c>
      <c r="F349" s="89">
        <f t="shared" ref="F349:F355" si="67">+D349*E349</f>
        <v>0</v>
      </c>
      <c r="G349" s="29" t="e">
        <f t="shared" ref="G349:G355" si="68">+F349/$G$362</f>
        <v>#DIV/0!</v>
      </c>
    </row>
    <row r="350" spans="1:7" ht="21" customHeight="1" x14ac:dyDescent="0.3">
      <c r="A350" s="5">
        <v>12.5</v>
      </c>
      <c r="B350" s="40" t="s">
        <v>75</v>
      </c>
      <c r="C350" s="5" t="s">
        <v>28</v>
      </c>
      <c r="D350" s="5">
        <v>3</v>
      </c>
      <c r="E350" s="89">
        <v>0</v>
      </c>
      <c r="F350" s="89">
        <f t="shared" si="67"/>
        <v>0</v>
      </c>
      <c r="G350" s="29" t="e">
        <f t="shared" si="68"/>
        <v>#DIV/0!</v>
      </c>
    </row>
    <row r="351" spans="1:7" ht="29.4" customHeight="1" x14ac:dyDescent="0.3">
      <c r="A351" s="10" t="s">
        <v>437</v>
      </c>
      <c r="B351" s="44" t="s">
        <v>438</v>
      </c>
      <c r="C351" s="10" t="s">
        <v>28</v>
      </c>
      <c r="D351" s="10">
        <v>1</v>
      </c>
      <c r="E351" s="90">
        <v>0</v>
      </c>
      <c r="F351" s="89">
        <f t="shared" si="67"/>
        <v>0</v>
      </c>
      <c r="G351" s="29" t="e">
        <f t="shared" si="68"/>
        <v>#DIV/0!</v>
      </c>
    </row>
    <row r="352" spans="1:7" ht="29.4" customHeight="1" x14ac:dyDescent="0.3">
      <c r="A352" s="5">
        <v>12.9</v>
      </c>
      <c r="B352" s="40" t="s">
        <v>440</v>
      </c>
      <c r="C352" s="5" t="s">
        <v>28</v>
      </c>
      <c r="D352" s="5">
        <v>1</v>
      </c>
      <c r="E352" s="89">
        <v>0</v>
      </c>
      <c r="F352" s="89">
        <f t="shared" si="67"/>
        <v>0</v>
      </c>
      <c r="G352" s="29" t="e">
        <f t="shared" si="68"/>
        <v>#DIV/0!</v>
      </c>
    </row>
    <row r="353" spans="1:7" ht="29.4" customHeight="1" x14ac:dyDescent="0.3">
      <c r="A353" s="5">
        <v>12.1</v>
      </c>
      <c r="B353" s="40" t="s">
        <v>77</v>
      </c>
      <c r="C353" s="5" t="s">
        <v>28</v>
      </c>
      <c r="D353" s="5">
        <v>4</v>
      </c>
      <c r="E353" s="89">
        <v>0</v>
      </c>
      <c r="F353" s="89">
        <f t="shared" si="67"/>
        <v>0</v>
      </c>
      <c r="G353" s="29" t="e">
        <f t="shared" si="68"/>
        <v>#DIV/0!</v>
      </c>
    </row>
    <row r="354" spans="1:7" ht="29.4" customHeight="1" x14ac:dyDescent="0.3">
      <c r="A354" s="5">
        <v>12.11</v>
      </c>
      <c r="B354" s="40" t="s">
        <v>78</v>
      </c>
      <c r="C354" s="5" t="s">
        <v>28</v>
      </c>
      <c r="D354" s="5">
        <v>4</v>
      </c>
      <c r="E354" s="89">
        <v>0</v>
      </c>
      <c r="F354" s="89">
        <f t="shared" si="67"/>
        <v>0</v>
      </c>
      <c r="G354" s="29" t="e">
        <f t="shared" si="68"/>
        <v>#DIV/0!</v>
      </c>
    </row>
    <row r="355" spans="1:7" ht="22.95" customHeight="1" x14ac:dyDescent="0.3">
      <c r="A355" s="5">
        <v>12.12</v>
      </c>
      <c r="B355" s="40" t="s">
        <v>79</v>
      </c>
      <c r="C355" s="5" t="s">
        <v>28</v>
      </c>
      <c r="D355" s="5">
        <v>4</v>
      </c>
      <c r="E355" s="89">
        <v>0</v>
      </c>
      <c r="F355" s="89">
        <f t="shared" si="67"/>
        <v>0</v>
      </c>
      <c r="G355" s="29" t="e">
        <f t="shared" si="68"/>
        <v>#DIV/0!</v>
      </c>
    </row>
    <row r="356" spans="1:7" s="20" customFormat="1" ht="12.15" customHeight="1" x14ac:dyDescent="0.3">
      <c r="A356" s="5"/>
      <c r="B356" s="6"/>
      <c r="C356" s="5"/>
      <c r="D356" s="5"/>
      <c r="E356" s="8"/>
      <c r="F356" s="50"/>
      <c r="G356" s="29"/>
    </row>
    <row r="357" spans="1:7" s="20" customFormat="1" ht="25.95" customHeight="1" x14ac:dyDescent="0.3">
      <c r="A357" s="21"/>
      <c r="B357" s="177"/>
      <c r="C357" s="177"/>
      <c r="D357" s="177"/>
      <c r="E357" s="177"/>
      <c r="F357" s="59">
        <f>+SUM(F348:F355)</f>
        <v>0</v>
      </c>
      <c r="G357" s="30" t="e">
        <f>+SUM(G348:G355)</f>
        <v>#DIV/0!</v>
      </c>
    </row>
    <row r="358" spans="1:7" s="45" customFormat="1" ht="26.4" customHeight="1" x14ac:dyDescent="0.3">
      <c r="A358" s="131">
        <v>16</v>
      </c>
      <c r="B358" s="176" t="s">
        <v>81</v>
      </c>
      <c r="C358" s="176"/>
      <c r="D358" s="176"/>
      <c r="E358" s="176"/>
      <c r="F358" s="176"/>
      <c r="G358" s="176"/>
    </row>
    <row r="359" spans="1:7" ht="17.399999999999999" customHeight="1" x14ac:dyDescent="0.3">
      <c r="A359" s="5">
        <v>16.100000000000001</v>
      </c>
      <c r="B359" s="40" t="s">
        <v>82</v>
      </c>
      <c r="C359" s="5" t="s">
        <v>2</v>
      </c>
      <c r="D359" s="5">
        <v>324.61</v>
      </c>
      <c r="E359" s="89">
        <v>0</v>
      </c>
      <c r="F359" s="89">
        <f>+D359*E359</f>
        <v>0</v>
      </c>
      <c r="G359" s="100" t="e">
        <f>+F359/G362</f>
        <v>#DIV/0!</v>
      </c>
    </row>
    <row r="360" spans="1:7" s="20" customFormat="1" ht="12.15" customHeight="1" x14ac:dyDescent="0.3">
      <c r="A360" s="5"/>
      <c r="B360" s="6"/>
      <c r="C360" s="5"/>
      <c r="D360" s="5"/>
      <c r="E360" s="8"/>
      <c r="F360" s="50"/>
      <c r="G360" s="29"/>
    </row>
    <row r="361" spans="1:7" s="20" customFormat="1" ht="25.95" customHeight="1" x14ac:dyDescent="0.3">
      <c r="A361" s="21"/>
      <c r="B361" s="177"/>
      <c r="C361" s="177"/>
      <c r="D361" s="177"/>
      <c r="E361" s="177"/>
      <c r="F361" s="59">
        <f>+F359</f>
        <v>0</v>
      </c>
      <c r="G361" s="30" t="e">
        <f>+G359</f>
        <v>#DIV/0!</v>
      </c>
    </row>
    <row r="362" spans="1:7" s="20" customFormat="1" ht="34.950000000000003" customHeight="1" x14ac:dyDescent="0.3">
      <c r="A362" s="19"/>
      <c r="C362" s="19"/>
      <c r="D362" s="19"/>
      <c r="E362" s="183" t="s">
        <v>205</v>
      </c>
      <c r="F362" s="183"/>
      <c r="G362" s="132">
        <f>+F361+F357+F346+F332+F309+F300+F273+F263+F254+F243+F233+F223+F217</f>
        <v>0</v>
      </c>
    </row>
    <row r="363" spans="1:7" ht="15" thickBot="1" x14ac:dyDescent="0.35"/>
    <row r="364" spans="1:7" s="4" customFormat="1" ht="34.950000000000003" customHeight="1" thickBot="1" x14ac:dyDescent="0.35">
      <c r="A364" s="184" t="s">
        <v>614</v>
      </c>
      <c r="B364" s="185"/>
      <c r="C364" s="185"/>
      <c r="D364" s="185"/>
      <c r="E364" s="185"/>
      <c r="F364" s="185"/>
      <c r="G364" s="186"/>
    </row>
    <row r="365" spans="1:7" s="53" customFormat="1" ht="34.200000000000003" customHeight="1" x14ac:dyDescent="0.3">
      <c r="A365" s="54" t="s">
        <v>129</v>
      </c>
      <c r="B365" s="54" t="s">
        <v>130</v>
      </c>
      <c r="C365" s="54" t="s">
        <v>131</v>
      </c>
      <c r="D365" s="54" t="s">
        <v>132</v>
      </c>
      <c r="E365" s="71" t="s">
        <v>631</v>
      </c>
      <c r="F365" s="71" t="s">
        <v>632</v>
      </c>
      <c r="G365" s="57" t="s">
        <v>133</v>
      </c>
    </row>
    <row r="366" spans="1:7" s="45" customFormat="1" ht="26.4" customHeight="1" x14ac:dyDescent="0.3">
      <c r="A366" s="131">
        <v>1</v>
      </c>
      <c r="B366" s="176" t="s">
        <v>0</v>
      </c>
      <c r="C366" s="176"/>
      <c r="D366" s="176"/>
      <c r="E366" s="176"/>
      <c r="F366" s="176"/>
      <c r="G366" s="176"/>
    </row>
    <row r="367" spans="1:7" ht="25.2" customHeight="1" x14ac:dyDescent="0.3">
      <c r="A367" s="5">
        <v>1.5</v>
      </c>
      <c r="B367" s="40" t="s">
        <v>1</v>
      </c>
      <c r="C367" s="5" t="s">
        <v>2</v>
      </c>
      <c r="D367" s="5">
        <v>230.18</v>
      </c>
      <c r="E367" s="89">
        <v>0</v>
      </c>
      <c r="F367" s="89">
        <f>+D367*E367</f>
        <v>0</v>
      </c>
      <c r="G367" s="29" t="e">
        <f>+F367/G565</f>
        <v>#DIV/0!</v>
      </c>
    </row>
    <row r="368" spans="1:7" s="20" customFormat="1" ht="12.15" customHeight="1" x14ac:dyDescent="0.3">
      <c r="A368" s="5"/>
      <c r="B368" s="6"/>
      <c r="C368" s="5"/>
      <c r="D368" s="5"/>
      <c r="E368" s="8"/>
      <c r="F368" s="50"/>
      <c r="G368" s="29"/>
    </row>
    <row r="369" spans="1:7" s="20" customFormat="1" ht="25.95" customHeight="1" x14ac:dyDescent="0.3">
      <c r="A369" s="21"/>
      <c r="B369" s="177"/>
      <c r="C369" s="177"/>
      <c r="D369" s="177"/>
      <c r="E369" s="177"/>
      <c r="F369" s="59">
        <f>+F367</f>
        <v>0</v>
      </c>
      <c r="G369" s="30" t="e">
        <f>+G367</f>
        <v>#DIV/0!</v>
      </c>
    </row>
    <row r="370" spans="1:7" s="45" customFormat="1" ht="26.4" customHeight="1" x14ac:dyDescent="0.3">
      <c r="A370" s="131">
        <v>2</v>
      </c>
      <c r="B370" s="176" t="s">
        <v>3</v>
      </c>
      <c r="C370" s="176"/>
      <c r="D370" s="176"/>
      <c r="E370" s="176"/>
      <c r="F370" s="176"/>
      <c r="G370" s="176"/>
    </row>
    <row r="371" spans="1:7" ht="21.6" customHeight="1" x14ac:dyDescent="0.3">
      <c r="A371" s="5">
        <v>2.2000000000000002</v>
      </c>
      <c r="B371" s="40" t="s">
        <v>4</v>
      </c>
      <c r="C371" s="5" t="s">
        <v>5</v>
      </c>
      <c r="D371" s="5">
        <v>160.44999999999999</v>
      </c>
      <c r="E371" s="89"/>
      <c r="F371" s="89">
        <f>+D371*E371</f>
        <v>0</v>
      </c>
      <c r="G371" s="29" t="e">
        <f>+F371/$G$362</f>
        <v>#DIV/0!</v>
      </c>
    </row>
    <row r="372" spans="1:7" ht="37.200000000000003" customHeight="1" x14ac:dyDescent="0.3">
      <c r="A372" s="5">
        <v>2.2999999999999998</v>
      </c>
      <c r="B372" s="44" t="s">
        <v>135</v>
      </c>
      <c r="C372" s="5" t="s">
        <v>5</v>
      </c>
      <c r="D372" s="5">
        <v>72.069999999999993</v>
      </c>
      <c r="E372" s="89"/>
      <c r="F372" s="89">
        <f t="shared" ref="F372:F373" si="69">+D372*E372</f>
        <v>0</v>
      </c>
      <c r="G372" s="29" t="e">
        <f t="shared" ref="G372:G373" si="70">+F372/$G$362</f>
        <v>#DIV/0!</v>
      </c>
    </row>
    <row r="373" spans="1:7" ht="15.75" customHeight="1" x14ac:dyDescent="0.3">
      <c r="A373" s="5">
        <v>2.4</v>
      </c>
      <c r="B373" s="40" t="s">
        <v>6</v>
      </c>
      <c r="C373" s="5" t="s">
        <v>5</v>
      </c>
      <c r="D373" s="5">
        <v>160.44999999999999</v>
      </c>
      <c r="E373" s="89"/>
      <c r="F373" s="89">
        <f t="shared" si="69"/>
        <v>0</v>
      </c>
      <c r="G373" s="29" t="e">
        <f t="shared" si="70"/>
        <v>#DIV/0!</v>
      </c>
    </row>
    <row r="374" spans="1:7" s="20" customFormat="1" ht="12.15" customHeight="1" x14ac:dyDescent="0.3">
      <c r="A374" s="5"/>
      <c r="B374" s="6"/>
      <c r="C374" s="5"/>
      <c r="D374" s="5"/>
      <c r="E374" s="8"/>
      <c r="F374" s="50"/>
      <c r="G374" s="29"/>
    </row>
    <row r="375" spans="1:7" s="20" customFormat="1" ht="25.95" customHeight="1" x14ac:dyDescent="0.3">
      <c r="A375" s="21"/>
      <c r="B375" s="177"/>
      <c r="C375" s="177"/>
      <c r="D375" s="177"/>
      <c r="E375" s="177"/>
      <c r="F375" s="59">
        <f>+SUM(F371:F373)</f>
        <v>0</v>
      </c>
      <c r="G375" s="30" t="e">
        <f>+SUM(G371:G373)</f>
        <v>#DIV/0!</v>
      </c>
    </row>
    <row r="376" spans="1:7" s="45" customFormat="1" ht="26.4" customHeight="1" x14ac:dyDescent="0.3">
      <c r="A376" s="131">
        <v>3</v>
      </c>
      <c r="B376" s="176" t="s">
        <v>7</v>
      </c>
      <c r="C376" s="176"/>
      <c r="D376" s="176"/>
      <c r="E376" s="176"/>
      <c r="F376" s="176"/>
      <c r="G376" s="176"/>
    </row>
    <row r="377" spans="1:7" ht="23.4" customHeight="1" x14ac:dyDescent="0.3">
      <c r="A377" s="5">
        <v>3.1</v>
      </c>
      <c r="B377" s="40" t="s">
        <v>8</v>
      </c>
      <c r="C377" s="5" t="s">
        <v>2</v>
      </c>
      <c r="D377" s="5">
        <v>9.6</v>
      </c>
      <c r="E377" s="89">
        <v>0</v>
      </c>
      <c r="F377" s="89">
        <f>+D377*E377</f>
        <v>0</v>
      </c>
      <c r="G377" s="29" t="e">
        <f>+F377/$G$362</f>
        <v>#DIV/0!</v>
      </c>
    </row>
    <row r="378" spans="1:7" ht="23.4" customHeight="1" x14ac:dyDescent="0.3">
      <c r="A378" s="5">
        <v>3.3</v>
      </c>
      <c r="B378" s="40" t="s">
        <v>613</v>
      </c>
      <c r="C378" s="5" t="s">
        <v>5</v>
      </c>
      <c r="D378" s="5">
        <v>5.04</v>
      </c>
      <c r="E378" s="89">
        <v>0</v>
      </c>
      <c r="F378" s="89">
        <f t="shared" ref="F378:F383" si="71">+D378*E378</f>
        <v>0</v>
      </c>
      <c r="G378" s="29" t="e">
        <f t="shared" ref="G378:G384" si="72">+F378/$G$362</f>
        <v>#DIV/0!</v>
      </c>
    </row>
    <row r="379" spans="1:7" ht="23.4" customHeight="1" x14ac:dyDescent="0.3">
      <c r="A379" s="5">
        <v>3.4</v>
      </c>
      <c r="B379" s="40" t="s">
        <v>9</v>
      </c>
      <c r="C379" s="5" t="s">
        <v>5</v>
      </c>
      <c r="D379" s="5">
        <v>3.36</v>
      </c>
      <c r="E379" s="89">
        <v>0</v>
      </c>
      <c r="F379" s="89">
        <f t="shared" si="71"/>
        <v>0</v>
      </c>
      <c r="G379" s="29" t="e">
        <f t="shared" si="72"/>
        <v>#DIV/0!</v>
      </c>
    </row>
    <row r="380" spans="1:7" ht="23.4" customHeight="1" x14ac:dyDescent="0.3">
      <c r="A380" s="5">
        <v>3.5</v>
      </c>
      <c r="B380" s="40" t="s">
        <v>10</v>
      </c>
      <c r="C380" s="5" t="s">
        <v>5</v>
      </c>
      <c r="D380" s="5">
        <v>12.13</v>
      </c>
      <c r="E380" s="89">
        <v>0</v>
      </c>
      <c r="F380" s="89">
        <f t="shared" si="71"/>
        <v>0</v>
      </c>
      <c r="G380" s="29" t="e">
        <f t="shared" si="72"/>
        <v>#DIV/0!</v>
      </c>
    </row>
    <row r="381" spans="1:7" ht="23.4" customHeight="1" x14ac:dyDescent="0.3">
      <c r="A381" s="5">
        <v>3.6</v>
      </c>
      <c r="B381" s="40" t="s">
        <v>11</v>
      </c>
      <c r="C381" s="5" t="s">
        <v>2</v>
      </c>
      <c r="D381" s="5">
        <v>240.22</v>
      </c>
      <c r="E381" s="89">
        <v>0</v>
      </c>
      <c r="F381" s="89">
        <f t="shared" si="71"/>
        <v>0</v>
      </c>
      <c r="G381" s="29" t="e">
        <f t="shared" si="72"/>
        <v>#DIV/0!</v>
      </c>
    </row>
    <row r="382" spans="1:7" ht="23.4" customHeight="1" x14ac:dyDescent="0.3">
      <c r="A382" s="5">
        <v>3.7</v>
      </c>
      <c r="B382" s="40" t="s">
        <v>12</v>
      </c>
      <c r="C382" s="5" t="s">
        <v>13</v>
      </c>
      <c r="D382" s="5">
        <v>1848.61</v>
      </c>
      <c r="E382" s="89">
        <v>0</v>
      </c>
      <c r="F382" s="89">
        <f t="shared" si="71"/>
        <v>0</v>
      </c>
      <c r="G382" s="29" t="e">
        <f t="shared" si="72"/>
        <v>#DIV/0!</v>
      </c>
    </row>
    <row r="383" spans="1:7" ht="23.4" customHeight="1" x14ac:dyDescent="0.3">
      <c r="A383" s="5">
        <v>3.8</v>
      </c>
      <c r="B383" s="40" t="s">
        <v>14</v>
      </c>
      <c r="C383" s="5" t="s">
        <v>13</v>
      </c>
      <c r="D383" s="5">
        <v>853.26</v>
      </c>
      <c r="E383" s="89">
        <v>0</v>
      </c>
      <c r="F383" s="89">
        <f t="shared" si="71"/>
        <v>0</v>
      </c>
      <c r="G383" s="29" t="e">
        <f t="shared" si="72"/>
        <v>#DIV/0!</v>
      </c>
    </row>
    <row r="384" spans="1:7" ht="23.4" customHeight="1" x14ac:dyDescent="0.3">
      <c r="A384" s="5">
        <v>3.9</v>
      </c>
      <c r="B384" s="40" t="s">
        <v>15</v>
      </c>
      <c r="C384" s="5" t="s">
        <v>5</v>
      </c>
      <c r="D384" s="5">
        <v>0.98</v>
      </c>
      <c r="E384" s="89">
        <v>0</v>
      </c>
      <c r="F384" s="89">
        <f t="shared" ref="F384" si="73">+D384*E384</f>
        <v>0</v>
      </c>
      <c r="G384" s="29" t="e">
        <f t="shared" si="72"/>
        <v>#DIV/0!</v>
      </c>
    </row>
    <row r="385" spans="1:7" s="20" customFormat="1" ht="12.15" customHeight="1" x14ac:dyDescent="0.3">
      <c r="A385" s="5"/>
      <c r="B385" s="6"/>
      <c r="C385" s="5"/>
      <c r="D385" s="5"/>
      <c r="E385" s="8"/>
      <c r="F385" s="50"/>
      <c r="G385" s="29"/>
    </row>
    <row r="386" spans="1:7" s="20" customFormat="1" ht="25.95" customHeight="1" x14ac:dyDescent="0.3">
      <c r="A386" s="21"/>
      <c r="B386" s="177"/>
      <c r="C386" s="177"/>
      <c r="D386" s="177"/>
      <c r="E386" s="177"/>
      <c r="F386" s="59">
        <f>+SUM(F377:F384)</f>
        <v>0</v>
      </c>
      <c r="G386" s="30" t="e">
        <f>+SUM(G377:G384)</f>
        <v>#DIV/0!</v>
      </c>
    </row>
    <row r="387" spans="1:7" s="45" customFormat="1" ht="26.4" customHeight="1" x14ac:dyDescent="0.3">
      <c r="A387" s="131">
        <v>4</v>
      </c>
      <c r="B387" s="176" t="s">
        <v>16</v>
      </c>
      <c r="C387" s="176"/>
      <c r="D387" s="176"/>
      <c r="E387" s="176"/>
      <c r="F387" s="176"/>
      <c r="G387" s="176"/>
    </row>
    <row r="388" spans="1:7" ht="27.6" customHeight="1" x14ac:dyDescent="0.3">
      <c r="A388" s="5" t="s">
        <v>136</v>
      </c>
      <c r="B388" s="40" t="s">
        <v>137</v>
      </c>
      <c r="C388" s="5" t="s">
        <v>2</v>
      </c>
      <c r="D388" s="5">
        <v>5.63</v>
      </c>
      <c r="E388" s="89">
        <v>0</v>
      </c>
      <c r="F388" s="89">
        <f>+E388*D388</f>
        <v>0</v>
      </c>
      <c r="G388" s="29" t="e">
        <f t="shared" ref="G388:G394" si="74">+F388/$G$362</f>
        <v>#DIV/0!</v>
      </c>
    </row>
    <row r="389" spans="1:7" ht="27.6" customHeight="1" x14ac:dyDescent="0.3">
      <c r="A389" s="5">
        <v>4.2</v>
      </c>
      <c r="B389" s="40" t="s">
        <v>17</v>
      </c>
      <c r="C389" s="5" t="s">
        <v>5</v>
      </c>
      <c r="D389" s="5">
        <v>7.99</v>
      </c>
      <c r="E389" s="89">
        <v>0</v>
      </c>
      <c r="F389" s="89">
        <f t="shared" ref="F389:F394" si="75">+E389*D389</f>
        <v>0</v>
      </c>
      <c r="G389" s="29" t="e">
        <f t="shared" si="74"/>
        <v>#DIV/0!</v>
      </c>
    </row>
    <row r="390" spans="1:7" ht="27.6" customHeight="1" x14ac:dyDescent="0.3">
      <c r="A390" s="5">
        <v>4.3</v>
      </c>
      <c r="B390" s="40" t="s">
        <v>18</v>
      </c>
      <c r="C390" s="5" t="s">
        <v>5</v>
      </c>
      <c r="D390" s="5">
        <v>0.36</v>
      </c>
      <c r="E390" s="89">
        <v>0</v>
      </c>
      <c r="F390" s="89">
        <f t="shared" si="75"/>
        <v>0</v>
      </c>
      <c r="G390" s="29" t="e">
        <f t="shared" si="74"/>
        <v>#DIV/0!</v>
      </c>
    </row>
    <row r="391" spans="1:7" ht="27.6" customHeight="1" x14ac:dyDescent="0.3">
      <c r="A391" s="5">
        <v>4.5999999999999996</v>
      </c>
      <c r="B391" s="40" t="s">
        <v>19</v>
      </c>
      <c r="C391" s="5" t="s">
        <v>5</v>
      </c>
      <c r="D391" s="5">
        <v>3.96</v>
      </c>
      <c r="E391" s="89">
        <v>0</v>
      </c>
      <c r="F391" s="89">
        <f t="shared" si="75"/>
        <v>0</v>
      </c>
      <c r="G391" s="29" t="e">
        <f t="shared" si="74"/>
        <v>#DIV/0!</v>
      </c>
    </row>
    <row r="392" spans="1:7" ht="27.6" customHeight="1" x14ac:dyDescent="0.3">
      <c r="A392" s="5">
        <v>4.7</v>
      </c>
      <c r="B392" s="40" t="s">
        <v>12</v>
      </c>
      <c r="C392" s="5" t="s">
        <v>13</v>
      </c>
      <c r="D392" s="5">
        <v>2497.2399999999998</v>
      </c>
      <c r="E392" s="89">
        <v>0</v>
      </c>
      <c r="F392" s="89">
        <f t="shared" si="75"/>
        <v>0</v>
      </c>
      <c r="G392" s="29" t="e">
        <f t="shared" si="74"/>
        <v>#DIV/0!</v>
      </c>
    </row>
    <row r="393" spans="1:7" ht="27.6" customHeight="1" x14ac:dyDescent="0.3">
      <c r="A393" s="5">
        <v>4.8</v>
      </c>
      <c r="B393" s="40" t="s">
        <v>14</v>
      </c>
      <c r="C393" s="5" t="s">
        <v>13</v>
      </c>
      <c r="D393" s="5">
        <v>46.89</v>
      </c>
      <c r="E393" s="89">
        <v>0</v>
      </c>
      <c r="F393" s="89">
        <f t="shared" si="75"/>
        <v>0</v>
      </c>
      <c r="G393" s="29" t="e">
        <f t="shared" si="74"/>
        <v>#DIV/0!</v>
      </c>
    </row>
    <row r="394" spans="1:7" ht="27.6" customHeight="1" x14ac:dyDescent="0.3">
      <c r="A394" s="5" t="s">
        <v>138</v>
      </c>
      <c r="B394" s="40" t="s">
        <v>701</v>
      </c>
      <c r="C394" s="5" t="s">
        <v>23</v>
      </c>
      <c r="D394" s="5">
        <v>57.09</v>
      </c>
      <c r="E394" s="89">
        <v>0</v>
      </c>
      <c r="F394" s="89">
        <f t="shared" si="75"/>
        <v>0</v>
      </c>
      <c r="G394" s="29" t="e">
        <f t="shared" si="74"/>
        <v>#DIV/0!</v>
      </c>
    </row>
    <row r="395" spans="1:7" s="20" customFormat="1" ht="12.15" customHeight="1" x14ac:dyDescent="0.3">
      <c r="A395" s="5"/>
      <c r="B395" s="6"/>
      <c r="C395" s="5"/>
      <c r="D395" s="5"/>
      <c r="E395" s="8"/>
      <c r="F395" s="50"/>
      <c r="G395" s="29"/>
    </row>
    <row r="396" spans="1:7" s="20" customFormat="1" ht="25.95" customHeight="1" x14ac:dyDescent="0.3">
      <c r="A396" s="21"/>
      <c r="B396" s="177"/>
      <c r="C396" s="177"/>
      <c r="D396" s="177"/>
      <c r="E396" s="177"/>
      <c r="F396" s="59">
        <f>+SUM(F388:F395)</f>
        <v>0</v>
      </c>
      <c r="G396" s="30" t="e">
        <f>+SUM(G388:G394)</f>
        <v>#DIV/0!</v>
      </c>
    </row>
    <row r="397" spans="1:7" s="45" customFormat="1" ht="26.4" customHeight="1" x14ac:dyDescent="0.3">
      <c r="A397" s="131">
        <v>5</v>
      </c>
      <c r="B397" s="176" t="s">
        <v>20</v>
      </c>
      <c r="C397" s="176"/>
      <c r="D397" s="176"/>
      <c r="E397" s="176"/>
      <c r="F397" s="176"/>
      <c r="G397" s="176"/>
    </row>
    <row r="398" spans="1:7" ht="28.95" customHeight="1" x14ac:dyDescent="0.3">
      <c r="A398" s="5">
        <v>5.2</v>
      </c>
      <c r="B398" s="40" t="s">
        <v>218</v>
      </c>
      <c r="C398" s="5" t="s">
        <v>2</v>
      </c>
      <c r="D398" s="5">
        <v>108.6</v>
      </c>
      <c r="E398" s="89">
        <v>0</v>
      </c>
      <c r="F398" s="89">
        <f>+D398*E398</f>
        <v>0</v>
      </c>
      <c r="G398" s="29" t="e">
        <f>+F398/$G$362</f>
        <v>#DIV/0!</v>
      </c>
    </row>
    <row r="399" spans="1:7" ht="28.95" customHeight="1" x14ac:dyDescent="0.3">
      <c r="A399" s="5" t="s">
        <v>140</v>
      </c>
      <c r="B399" s="40" t="s">
        <v>21</v>
      </c>
      <c r="C399" s="5" t="s">
        <v>2</v>
      </c>
      <c r="D399" s="5">
        <v>98.91</v>
      </c>
      <c r="E399" s="89">
        <v>0</v>
      </c>
      <c r="F399" s="89">
        <f t="shared" ref="F399:F405" si="76">+D399*E399</f>
        <v>0</v>
      </c>
      <c r="G399" s="29" t="e">
        <f t="shared" ref="G399:G405" si="77">+F399/$G$362</f>
        <v>#DIV/0!</v>
      </c>
    </row>
    <row r="400" spans="1:7" ht="28.95" customHeight="1" x14ac:dyDescent="0.3">
      <c r="A400" s="5">
        <v>5.6</v>
      </c>
      <c r="B400" s="44" t="s">
        <v>702</v>
      </c>
      <c r="C400" s="5" t="s">
        <v>2</v>
      </c>
      <c r="D400" s="5">
        <v>16.190000000000001</v>
      </c>
      <c r="E400" s="89">
        <v>0</v>
      </c>
      <c r="F400" s="89">
        <f t="shared" si="76"/>
        <v>0</v>
      </c>
      <c r="G400" s="29" t="e">
        <f t="shared" si="77"/>
        <v>#DIV/0!</v>
      </c>
    </row>
    <row r="401" spans="1:7" ht="28.95" customHeight="1" x14ac:dyDescent="0.3">
      <c r="A401" s="5">
        <v>5.7</v>
      </c>
      <c r="B401" s="44" t="s">
        <v>703</v>
      </c>
      <c r="C401" s="5" t="s">
        <v>2</v>
      </c>
      <c r="D401" s="5">
        <v>108.6</v>
      </c>
      <c r="E401" s="89">
        <v>0</v>
      </c>
      <c r="F401" s="89">
        <f t="shared" si="76"/>
        <v>0</v>
      </c>
      <c r="G401" s="29" t="e">
        <f t="shared" si="77"/>
        <v>#DIV/0!</v>
      </c>
    </row>
    <row r="402" spans="1:7" ht="28.95" customHeight="1" x14ac:dyDescent="0.3">
      <c r="A402" s="5">
        <v>5.8</v>
      </c>
      <c r="B402" s="40" t="s">
        <v>222</v>
      </c>
      <c r="C402" s="5" t="s">
        <v>23</v>
      </c>
      <c r="D402" s="5">
        <v>57.95</v>
      </c>
      <c r="E402" s="89">
        <v>0</v>
      </c>
      <c r="F402" s="89">
        <f t="shared" si="76"/>
        <v>0</v>
      </c>
      <c r="G402" s="29" t="e">
        <f t="shared" si="77"/>
        <v>#DIV/0!</v>
      </c>
    </row>
    <row r="403" spans="1:7" ht="28.95" customHeight="1" x14ac:dyDescent="0.3">
      <c r="A403" s="5">
        <v>6.2</v>
      </c>
      <c r="B403" s="40" t="s">
        <v>22</v>
      </c>
      <c r="C403" s="5" t="s">
        <v>23</v>
      </c>
      <c r="D403" s="5">
        <v>34.67</v>
      </c>
      <c r="E403" s="89">
        <v>0</v>
      </c>
      <c r="F403" s="89">
        <f t="shared" si="76"/>
        <v>0</v>
      </c>
      <c r="G403" s="29" t="e">
        <f t="shared" si="77"/>
        <v>#DIV/0!</v>
      </c>
    </row>
    <row r="404" spans="1:7" ht="28.95" customHeight="1" x14ac:dyDescent="0.3">
      <c r="A404" s="5" t="s">
        <v>219</v>
      </c>
      <c r="B404" s="40" t="s">
        <v>604</v>
      </c>
      <c r="C404" s="5" t="s">
        <v>23</v>
      </c>
      <c r="D404" s="5">
        <v>6.4</v>
      </c>
      <c r="E404" s="89">
        <v>0</v>
      </c>
      <c r="F404" s="89">
        <f t="shared" si="76"/>
        <v>0</v>
      </c>
      <c r="G404" s="29" t="e">
        <f t="shared" si="77"/>
        <v>#DIV/0!</v>
      </c>
    </row>
    <row r="405" spans="1:7" ht="28.95" customHeight="1" x14ac:dyDescent="0.3">
      <c r="A405" s="5">
        <v>5.9</v>
      </c>
      <c r="B405" s="40" t="s">
        <v>517</v>
      </c>
      <c r="C405" s="5" t="s">
        <v>2</v>
      </c>
      <c r="D405" s="5">
        <v>82.72</v>
      </c>
      <c r="E405" s="89">
        <v>0</v>
      </c>
      <c r="F405" s="89">
        <f t="shared" si="76"/>
        <v>0</v>
      </c>
      <c r="G405" s="29" t="e">
        <f t="shared" si="77"/>
        <v>#DIV/0!</v>
      </c>
    </row>
    <row r="406" spans="1:7" s="20" customFormat="1" ht="12.15" customHeight="1" x14ac:dyDescent="0.3">
      <c r="A406" s="5"/>
      <c r="B406" s="6"/>
      <c r="C406" s="5"/>
      <c r="D406" s="5"/>
      <c r="E406" s="8"/>
      <c r="F406" s="50"/>
      <c r="G406" s="29"/>
    </row>
    <row r="407" spans="1:7" s="20" customFormat="1" ht="25.95" customHeight="1" x14ac:dyDescent="0.3">
      <c r="A407" s="21"/>
      <c r="B407" s="177"/>
      <c r="C407" s="177"/>
      <c r="D407" s="177"/>
      <c r="E407" s="177"/>
      <c r="F407" s="59">
        <f>+SUM(F398:F405)</f>
        <v>0</v>
      </c>
      <c r="G407" s="30" t="e">
        <f>+SUM(G398:G405)</f>
        <v>#DIV/0!</v>
      </c>
    </row>
    <row r="408" spans="1:7" s="45" customFormat="1" ht="26.4" customHeight="1" x14ac:dyDescent="0.3">
      <c r="A408" s="131">
        <v>6</v>
      </c>
      <c r="B408" s="176" t="s">
        <v>24</v>
      </c>
      <c r="C408" s="176"/>
      <c r="D408" s="176"/>
      <c r="E408" s="176"/>
      <c r="F408" s="176"/>
      <c r="G408" s="176"/>
    </row>
    <row r="409" spans="1:7" ht="20.399999999999999" customHeight="1" x14ac:dyDescent="0.3">
      <c r="A409" s="5">
        <v>6.1</v>
      </c>
      <c r="B409" s="40" t="s">
        <v>25</v>
      </c>
      <c r="C409" s="5" t="s">
        <v>2</v>
      </c>
      <c r="D409" s="5">
        <v>142.72</v>
      </c>
      <c r="E409" s="89">
        <v>0</v>
      </c>
      <c r="F409" s="89">
        <f>+D409*E409</f>
        <v>0</v>
      </c>
      <c r="G409" s="29" t="e">
        <f>+F409/$G$362</f>
        <v>#DIV/0!</v>
      </c>
    </row>
    <row r="410" spans="1:7" ht="20.399999999999999" customHeight="1" x14ac:dyDescent="0.3">
      <c r="A410" s="5">
        <v>6.2</v>
      </c>
      <c r="B410" s="40" t="s">
        <v>26</v>
      </c>
      <c r="C410" s="5" t="s">
        <v>23</v>
      </c>
      <c r="D410" s="5">
        <v>13.7</v>
      </c>
      <c r="E410" s="89">
        <v>0</v>
      </c>
      <c r="F410" s="89">
        <f t="shared" ref="F410:F413" si="78">+D410*E410</f>
        <v>0</v>
      </c>
      <c r="G410" s="29" t="e">
        <f t="shared" ref="G410:G413" si="79">+F410/$G$362</f>
        <v>#DIV/0!</v>
      </c>
    </row>
    <row r="411" spans="1:7" ht="20.399999999999999" customHeight="1" x14ac:dyDescent="0.3">
      <c r="A411" s="5">
        <v>6.3</v>
      </c>
      <c r="B411" s="40" t="s">
        <v>226</v>
      </c>
      <c r="C411" s="5" t="s">
        <v>2</v>
      </c>
      <c r="D411" s="5">
        <v>33.46</v>
      </c>
      <c r="E411" s="89">
        <v>0</v>
      </c>
      <c r="F411" s="89">
        <f t="shared" si="78"/>
        <v>0</v>
      </c>
      <c r="G411" s="29" t="e">
        <f t="shared" si="79"/>
        <v>#DIV/0!</v>
      </c>
    </row>
    <row r="412" spans="1:7" ht="20.399999999999999" customHeight="1" x14ac:dyDescent="0.3">
      <c r="A412" s="5">
        <v>6.5</v>
      </c>
      <c r="B412" s="40" t="s">
        <v>451</v>
      </c>
      <c r="C412" s="5" t="s">
        <v>23</v>
      </c>
      <c r="D412" s="5">
        <v>10.33</v>
      </c>
      <c r="E412" s="89">
        <v>0</v>
      </c>
      <c r="F412" s="89">
        <f t="shared" si="78"/>
        <v>0</v>
      </c>
      <c r="G412" s="29" t="e">
        <f t="shared" si="79"/>
        <v>#DIV/0!</v>
      </c>
    </row>
    <row r="413" spans="1:7" ht="20.399999999999999" customHeight="1" x14ac:dyDescent="0.3">
      <c r="A413" s="5">
        <v>6.7</v>
      </c>
      <c r="B413" s="40" t="s">
        <v>558</v>
      </c>
      <c r="C413" s="5" t="s">
        <v>23</v>
      </c>
      <c r="D413" s="5">
        <v>23.05</v>
      </c>
      <c r="E413" s="89">
        <v>0</v>
      </c>
      <c r="F413" s="89">
        <f t="shared" si="78"/>
        <v>0</v>
      </c>
      <c r="G413" s="29" t="e">
        <f t="shared" si="79"/>
        <v>#DIV/0!</v>
      </c>
    </row>
    <row r="414" spans="1:7" s="20" customFormat="1" ht="12.15" customHeight="1" x14ac:dyDescent="0.3">
      <c r="A414" s="5"/>
      <c r="B414" s="6"/>
      <c r="C414" s="5"/>
      <c r="D414" s="5"/>
      <c r="E414" s="8"/>
      <c r="F414" s="50"/>
      <c r="G414" s="29"/>
    </row>
    <row r="415" spans="1:7" s="20" customFormat="1" ht="25.95" customHeight="1" x14ac:dyDescent="0.3">
      <c r="A415" s="21"/>
      <c r="B415" s="177"/>
      <c r="C415" s="177"/>
      <c r="D415" s="177"/>
      <c r="E415" s="177"/>
      <c r="F415" s="59">
        <f>+SUM(F409:F413)</f>
        <v>0</v>
      </c>
      <c r="G415" s="30" t="e">
        <f>+SUM(G409:G413)</f>
        <v>#DIV/0!</v>
      </c>
    </row>
    <row r="416" spans="1:7" s="45" customFormat="1" ht="26.4" customHeight="1" x14ac:dyDescent="0.3">
      <c r="A416" s="131">
        <v>7</v>
      </c>
      <c r="B416" s="176" t="s">
        <v>29</v>
      </c>
      <c r="C416" s="176"/>
      <c r="D416" s="176"/>
      <c r="E416" s="176"/>
      <c r="F416" s="176"/>
      <c r="G416" s="176"/>
    </row>
    <row r="417" spans="1:7" ht="19.2" customHeight="1" x14ac:dyDescent="0.3">
      <c r="A417" s="5"/>
      <c r="B417" s="43" t="s">
        <v>30</v>
      </c>
      <c r="C417" s="5"/>
      <c r="D417" s="5"/>
      <c r="E417" s="89"/>
      <c r="F417" s="89"/>
      <c r="G417" s="29"/>
    </row>
    <row r="418" spans="1:7" ht="60" customHeight="1" x14ac:dyDescent="0.3">
      <c r="A418" s="10" t="s">
        <v>143</v>
      </c>
      <c r="B418" s="44" t="s">
        <v>704</v>
      </c>
      <c r="C418" s="10" t="s">
        <v>2</v>
      </c>
      <c r="D418" s="10">
        <v>253.1</v>
      </c>
      <c r="E418" s="90">
        <v>0</v>
      </c>
      <c r="F418" s="89">
        <f>+D418*E418</f>
        <v>0</v>
      </c>
      <c r="G418" s="31" t="e">
        <f>+F418/$G$362</f>
        <v>#DIV/0!</v>
      </c>
    </row>
    <row r="419" spans="1:7" ht="16.95" customHeight="1" x14ac:dyDescent="0.3">
      <c r="A419" s="5">
        <v>7.2</v>
      </c>
      <c r="B419" s="40" t="s">
        <v>31</v>
      </c>
      <c r="C419" s="5" t="s">
        <v>13</v>
      </c>
      <c r="D419" s="5">
        <v>6197.75</v>
      </c>
      <c r="E419" s="89">
        <v>0</v>
      </c>
      <c r="F419" s="89">
        <f t="shared" ref="F419:F421" si="80">+D419*E419</f>
        <v>0</v>
      </c>
      <c r="G419" s="31" t="e">
        <f t="shared" ref="G419:G421" si="81">+F419/$G$362</f>
        <v>#DIV/0!</v>
      </c>
    </row>
    <row r="420" spans="1:7" x14ac:dyDescent="0.3">
      <c r="A420" s="5">
        <v>7.5</v>
      </c>
      <c r="B420" s="40" t="s">
        <v>21</v>
      </c>
      <c r="C420" s="5" t="s">
        <v>2</v>
      </c>
      <c r="D420" s="5">
        <v>8.0299999999999994</v>
      </c>
      <c r="E420" s="89">
        <v>0</v>
      </c>
      <c r="F420" s="89">
        <f t="shared" si="80"/>
        <v>0</v>
      </c>
      <c r="G420" s="31" t="e">
        <f t="shared" si="81"/>
        <v>#DIV/0!</v>
      </c>
    </row>
    <row r="421" spans="1:7" x14ac:dyDescent="0.3">
      <c r="A421" s="5">
        <v>7.6</v>
      </c>
      <c r="B421" s="40" t="s">
        <v>228</v>
      </c>
      <c r="C421" s="5" t="s">
        <v>2</v>
      </c>
      <c r="D421" s="5">
        <v>11.4</v>
      </c>
      <c r="E421" s="89">
        <v>0</v>
      </c>
      <c r="F421" s="89">
        <f t="shared" si="80"/>
        <v>0</v>
      </c>
      <c r="G421" s="31" t="e">
        <f t="shared" si="81"/>
        <v>#DIV/0!</v>
      </c>
    </row>
    <row r="422" spans="1:7" s="20" customFormat="1" ht="12.15" customHeight="1" x14ac:dyDescent="0.3">
      <c r="A422" s="5"/>
      <c r="B422" s="6"/>
      <c r="C422" s="5"/>
      <c r="D422" s="5"/>
      <c r="E422" s="8"/>
      <c r="F422" s="50"/>
      <c r="G422" s="29"/>
    </row>
    <row r="423" spans="1:7" s="20" customFormat="1" ht="25.95" customHeight="1" x14ac:dyDescent="0.3">
      <c r="A423" s="21"/>
      <c r="B423" s="177"/>
      <c r="C423" s="177"/>
      <c r="D423" s="177"/>
      <c r="E423" s="177"/>
      <c r="F423" s="59">
        <f>+SUM(F418:F421)</f>
        <v>0</v>
      </c>
      <c r="G423" s="30" t="e">
        <f>+SUM(G418:G421)</f>
        <v>#DIV/0!</v>
      </c>
    </row>
    <row r="424" spans="1:7" s="45" customFormat="1" ht="26.4" customHeight="1" x14ac:dyDescent="0.3">
      <c r="A424" s="131">
        <v>8</v>
      </c>
      <c r="B424" s="176" t="s">
        <v>34</v>
      </c>
      <c r="C424" s="176"/>
      <c r="D424" s="176"/>
      <c r="E424" s="176"/>
      <c r="F424" s="176"/>
      <c r="G424" s="176"/>
    </row>
    <row r="425" spans="1:7" s="45" customFormat="1" ht="26.4" customHeight="1" x14ac:dyDescent="0.3">
      <c r="A425" s="42">
        <v>8.1</v>
      </c>
      <c r="B425" s="43" t="s">
        <v>0</v>
      </c>
      <c r="C425" s="5"/>
      <c r="D425" s="5"/>
      <c r="E425" s="89"/>
      <c r="F425" s="89"/>
      <c r="G425" s="29"/>
    </row>
    <row r="426" spans="1:7" s="45" customFormat="1" ht="26.4" customHeight="1" x14ac:dyDescent="0.3">
      <c r="A426" s="41" t="s">
        <v>233</v>
      </c>
      <c r="B426" s="40" t="s">
        <v>4</v>
      </c>
      <c r="C426" s="5" t="s">
        <v>5</v>
      </c>
      <c r="D426" s="5">
        <v>82.4</v>
      </c>
      <c r="E426" s="89">
        <v>0</v>
      </c>
      <c r="F426" s="89">
        <f>+D426*E426</f>
        <v>0</v>
      </c>
      <c r="G426" s="29" t="e">
        <f>+F426/$G$236</f>
        <v>#DIV/0!</v>
      </c>
    </row>
    <row r="427" spans="1:7" s="45" customFormat="1" ht="26.4" customHeight="1" x14ac:dyDescent="0.3">
      <c r="A427" s="41" t="s">
        <v>235</v>
      </c>
      <c r="B427" s="40" t="s">
        <v>6</v>
      </c>
      <c r="C427" s="5" t="s">
        <v>5</v>
      </c>
      <c r="D427" s="5">
        <v>82.4</v>
      </c>
      <c r="E427" s="89">
        <v>0</v>
      </c>
      <c r="F427" s="89">
        <f t="shared" ref="F427:F445" si="82">+D427*E427</f>
        <v>0</v>
      </c>
      <c r="G427" s="29" t="e">
        <f>+F427/$G$236</f>
        <v>#DIV/0!</v>
      </c>
    </row>
    <row r="428" spans="1:7" s="45" customFormat="1" ht="26.4" customHeight="1" x14ac:dyDescent="0.3">
      <c r="A428" s="42">
        <v>8.1999999999999993</v>
      </c>
      <c r="B428" s="43" t="s">
        <v>237</v>
      </c>
      <c r="C428" s="5" t="s">
        <v>650</v>
      </c>
      <c r="D428" s="5"/>
      <c r="E428" s="89"/>
      <c r="F428" s="89"/>
      <c r="G428" s="29"/>
    </row>
    <row r="429" spans="1:7" s="45" customFormat="1" ht="26.4" customHeight="1" x14ac:dyDescent="0.3">
      <c r="A429" s="41"/>
      <c r="B429" s="43" t="s">
        <v>238</v>
      </c>
      <c r="C429" s="5" t="s">
        <v>650</v>
      </c>
      <c r="D429" s="5"/>
      <c r="E429" s="89"/>
      <c r="F429" s="89"/>
      <c r="G429" s="29"/>
    </row>
    <row r="430" spans="1:7" s="45" customFormat="1" ht="26.4" customHeight="1" x14ac:dyDescent="0.3">
      <c r="A430" s="41" t="s">
        <v>239</v>
      </c>
      <c r="B430" s="44" t="s">
        <v>240</v>
      </c>
      <c r="C430" s="5" t="s">
        <v>5</v>
      </c>
      <c r="D430" s="5">
        <v>37.700000000000003</v>
      </c>
      <c r="E430" s="89">
        <v>0</v>
      </c>
      <c r="F430" s="89">
        <f t="shared" si="82"/>
        <v>0</v>
      </c>
      <c r="G430" s="29" t="e">
        <f>+F430/$G$236</f>
        <v>#DIV/0!</v>
      </c>
    </row>
    <row r="431" spans="1:7" s="45" customFormat="1" ht="26.4" customHeight="1" x14ac:dyDescent="0.3">
      <c r="A431" s="41" t="s">
        <v>241</v>
      </c>
      <c r="B431" s="40" t="s">
        <v>242</v>
      </c>
      <c r="C431" s="5" t="s">
        <v>5</v>
      </c>
      <c r="D431" s="5">
        <v>44.5</v>
      </c>
      <c r="E431" s="89">
        <v>0</v>
      </c>
      <c r="F431" s="89">
        <f t="shared" si="82"/>
        <v>0</v>
      </c>
      <c r="G431" s="29" t="e">
        <f>+F431/$G$236</f>
        <v>#DIV/0!</v>
      </c>
    </row>
    <row r="432" spans="1:7" s="45" customFormat="1" ht="26.4" customHeight="1" x14ac:dyDescent="0.3">
      <c r="A432" s="42">
        <v>8.3000000000000007</v>
      </c>
      <c r="B432" s="43" t="s">
        <v>244</v>
      </c>
      <c r="C432" s="5" t="s">
        <v>650</v>
      </c>
      <c r="D432" s="5"/>
      <c r="E432" s="89"/>
      <c r="F432" s="89"/>
      <c r="G432" s="29"/>
    </row>
    <row r="433" spans="1:7" s="45" customFormat="1" ht="26.4" customHeight="1" x14ac:dyDescent="0.3">
      <c r="A433" s="41" t="s">
        <v>245</v>
      </c>
      <c r="B433" s="40" t="s">
        <v>246</v>
      </c>
      <c r="C433" s="5" t="s">
        <v>531</v>
      </c>
      <c r="D433" s="5">
        <v>7</v>
      </c>
      <c r="E433" s="89">
        <v>0</v>
      </c>
      <c r="F433" s="89">
        <f t="shared" si="82"/>
        <v>0</v>
      </c>
      <c r="G433" s="29" t="e">
        <f t="shared" ref="G433:G445" si="83">+F433/$G$236</f>
        <v>#DIV/0!</v>
      </c>
    </row>
    <row r="434" spans="1:7" s="45" customFormat="1" ht="26.4" customHeight="1" x14ac:dyDescent="0.3">
      <c r="A434" s="41" t="s">
        <v>247</v>
      </c>
      <c r="B434" s="40" t="s">
        <v>248</v>
      </c>
      <c r="C434" s="5" t="s">
        <v>28</v>
      </c>
      <c r="D434" s="5">
        <v>8</v>
      </c>
      <c r="E434" s="89">
        <v>0</v>
      </c>
      <c r="F434" s="89">
        <f t="shared" si="82"/>
        <v>0</v>
      </c>
      <c r="G434" s="29" t="e">
        <f t="shared" si="83"/>
        <v>#DIV/0!</v>
      </c>
    </row>
    <row r="435" spans="1:7" s="45" customFormat="1" ht="26.4" customHeight="1" x14ac:dyDescent="0.3">
      <c r="A435" s="41" t="s">
        <v>249</v>
      </c>
      <c r="B435" s="40" t="s">
        <v>250</v>
      </c>
      <c r="C435" s="5" t="s">
        <v>28</v>
      </c>
      <c r="D435" s="5">
        <v>4</v>
      </c>
      <c r="E435" s="89">
        <v>0</v>
      </c>
      <c r="F435" s="89">
        <f t="shared" si="82"/>
        <v>0</v>
      </c>
      <c r="G435" s="29" t="e">
        <f t="shared" si="83"/>
        <v>#DIV/0!</v>
      </c>
    </row>
    <row r="436" spans="1:7" s="45" customFormat="1" ht="26.4" customHeight="1" x14ac:dyDescent="0.3">
      <c r="A436" s="41" t="s">
        <v>251</v>
      </c>
      <c r="B436" s="40" t="s">
        <v>252</v>
      </c>
      <c r="C436" s="5" t="s">
        <v>28</v>
      </c>
      <c r="D436" s="5">
        <v>2</v>
      </c>
      <c r="E436" s="89">
        <v>0</v>
      </c>
      <c r="F436" s="89">
        <f t="shared" si="82"/>
        <v>0</v>
      </c>
      <c r="G436" s="29" t="e">
        <f t="shared" si="83"/>
        <v>#DIV/0!</v>
      </c>
    </row>
    <row r="437" spans="1:7" s="45" customFormat="1" ht="26.4" customHeight="1" x14ac:dyDescent="0.3">
      <c r="A437" s="41" t="s">
        <v>253</v>
      </c>
      <c r="B437" s="40" t="s">
        <v>254</v>
      </c>
      <c r="C437" s="5" t="s">
        <v>28</v>
      </c>
      <c r="D437" s="5">
        <v>1</v>
      </c>
      <c r="E437" s="89">
        <v>0</v>
      </c>
      <c r="F437" s="89">
        <f t="shared" si="82"/>
        <v>0</v>
      </c>
      <c r="G437" s="29" t="e">
        <f t="shared" si="83"/>
        <v>#DIV/0!</v>
      </c>
    </row>
    <row r="438" spans="1:7" s="45" customFormat="1" ht="26.4" customHeight="1" x14ac:dyDescent="0.3">
      <c r="A438" s="41" t="s">
        <v>255</v>
      </c>
      <c r="B438" s="40" t="s">
        <v>256</v>
      </c>
      <c r="C438" s="5" t="s">
        <v>28</v>
      </c>
      <c r="D438" s="5">
        <v>2</v>
      </c>
      <c r="E438" s="89">
        <v>0</v>
      </c>
      <c r="F438" s="89">
        <f t="shared" si="82"/>
        <v>0</v>
      </c>
      <c r="G438" s="29" t="e">
        <f t="shared" si="83"/>
        <v>#DIV/0!</v>
      </c>
    </row>
    <row r="439" spans="1:7" s="45" customFormat="1" ht="26.4" customHeight="1" x14ac:dyDescent="0.3">
      <c r="A439" s="41" t="s">
        <v>257</v>
      </c>
      <c r="B439" s="40" t="s">
        <v>258</v>
      </c>
      <c r="C439" s="5" t="s">
        <v>28</v>
      </c>
      <c r="D439" s="5">
        <v>2</v>
      </c>
      <c r="E439" s="89">
        <v>0</v>
      </c>
      <c r="F439" s="89">
        <f t="shared" si="82"/>
        <v>0</v>
      </c>
      <c r="G439" s="29" t="e">
        <f t="shared" si="83"/>
        <v>#DIV/0!</v>
      </c>
    </row>
    <row r="440" spans="1:7" s="45" customFormat="1" ht="26.4" customHeight="1" x14ac:dyDescent="0.3">
      <c r="A440" s="41" t="s">
        <v>259</v>
      </c>
      <c r="B440" s="40" t="s">
        <v>260</v>
      </c>
      <c r="C440" s="5" t="s">
        <v>28</v>
      </c>
      <c r="D440" s="5">
        <v>4</v>
      </c>
      <c r="E440" s="89">
        <v>0</v>
      </c>
      <c r="F440" s="89">
        <f t="shared" si="82"/>
        <v>0</v>
      </c>
      <c r="G440" s="29" t="e">
        <f t="shared" si="83"/>
        <v>#DIV/0!</v>
      </c>
    </row>
    <row r="441" spans="1:7" s="45" customFormat="1" ht="26.4" customHeight="1" x14ac:dyDescent="0.3">
      <c r="A441" s="41" t="s">
        <v>261</v>
      </c>
      <c r="B441" s="40" t="s">
        <v>262</v>
      </c>
      <c r="C441" s="5" t="s">
        <v>28</v>
      </c>
      <c r="D441" s="5">
        <v>3</v>
      </c>
      <c r="E441" s="89">
        <v>0</v>
      </c>
      <c r="F441" s="89">
        <f t="shared" si="82"/>
        <v>0</v>
      </c>
      <c r="G441" s="29" t="e">
        <f t="shared" si="83"/>
        <v>#DIV/0!</v>
      </c>
    </row>
    <row r="442" spans="1:7" s="45" customFormat="1" ht="26.4" customHeight="1" x14ac:dyDescent="0.3">
      <c r="A442" s="41" t="s">
        <v>263</v>
      </c>
      <c r="B442" s="40" t="s">
        <v>264</v>
      </c>
      <c r="C442" s="5" t="s">
        <v>28</v>
      </c>
      <c r="D442" s="5">
        <v>1</v>
      </c>
      <c r="E442" s="89">
        <v>0</v>
      </c>
      <c r="F442" s="89">
        <f t="shared" si="82"/>
        <v>0</v>
      </c>
      <c r="G442" s="29" t="e">
        <f t="shared" si="83"/>
        <v>#DIV/0!</v>
      </c>
    </row>
    <row r="443" spans="1:7" s="45" customFormat="1" ht="26.4" customHeight="1" x14ac:dyDescent="0.3">
      <c r="A443" s="41" t="s">
        <v>265</v>
      </c>
      <c r="B443" s="40" t="s">
        <v>266</v>
      </c>
      <c r="C443" s="5" t="s">
        <v>28</v>
      </c>
      <c r="D443" s="5">
        <v>2</v>
      </c>
      <c r="E443" s="89">
        <v>0</v>
      </c>
      <c r="F443" s="89">
        <f t="shared" si="82"/>
        <v>0</v>
      </c>
      <c r="G443" s="29" t="e">
        <f t="shared" si="83"/>
        <v>#DIV/0!</v>
      </c>
    </row>
    <row r="444" spans="1:7" s="45" customFormat="1" ht="26.4" customHeight="1" x14ac:dyDescent="0.3">
      <c r="A444" s="41" t="s">
        <v>269</v>
      </c>
      <c r="B444" s="40" t="s">
        <v>270</v>
      </c>
      <c r="C444" s="5" t="s">
        <v>28</v>
      </c>
      <c r="D444" s="5">
        <v>1</v>
      </c>
      <c r="E444" s="89">
        <v>0</v>
      </c>
      <c r="F444" s="89">
        <f t="shared" si="82"/>
        <v>0</v>
      </c>
      <c r="G444" s="29" t="e">
        <f t="shared" si="83"/>
        <v>#DIV/0!</v>
      </c>
    </row>
    <row r="445" spans="1:7" s="45" customFormat="1" ht="26.4" customHeight="1" x14ac:dyDescent="0.3">
      <c r="A445" s="41" t="s">
        <v>267</v>
      </c>
      <c r="B445" s="44" t="s">
        <v>634</v>
      </c>
      <c r="C445" s="5" t="s">
        <v>28</v>
      </c>
      <c r="D445" s="5">
        <v>1</v>
      </c>
      <c r="E445" s="89">
        <v>0</v>
      </c>
      <c r="F445" s="89">
        <f t="shared" si="82"/>
        <v>0</v>
      </c>
      <c r="G445" s="29" t="e">
        <f t="shared" si="83"/>
        <v>#DIV/0!</v>
      </c>
    </row>
    <row r="446" spans="1:7" ht="19.2" customHeight="1" x14ac:dyDescent="0.3">
      <c r="A446" s="16">
        <v>8.4</v>
      </c>
      <c r="B446" s="43" t="s">
        <v>35</v>
      </c>
      <c r="C446" s="5"/>
      <c r="D446" s="5"/>
      <c r="E446" s="89"/>
      <c r="F446" s="89"/>
      <c r="G446" s="29"/>
    </row>
    <row r="447" spans="1:7" ht="22.2" customHeight="1" x14ac:dyDescent="0.3">
      <c r="A447" s="5" t="s">
        <v>36</v>
      </c>
      <c r="B447" s="40" t="s">
        <v>37</v>
      </c>
      <c r="C447" s="5" t="s">
        <v>28</v>
      </c>
      <c r="D447" s="5">
        <v>10</v>
      </c>
      <c r="E447" s="89">
        <v>0</v>
      </c>
      <c r="F447" s="89">
        <f t="shared" ref="F447:F458" si="84">+D447*E447</f>
        <v>0</v>
      </c>
      <c r="G447" s="29" t="e">
        <f>+F447/$G$362</f>
        <v>#DIV/0!</v>
      </c>
    </row>
    <row r="448" spans="1:7" ht="22.2" customHeight="1" x14ac:dyDescent="0.3">
      <c r="A448" s="5" t="s">
        <v>39</v>
      </c>
      <c r="B448" s="40" t="s">
        <v>40</v>
      </c>
      <c r="C448" s="5" t="s">
        <v>28</v>
      </c>
      <c r="D448" s="5">
        <v>2</v>
      </c>
      <c r="E448" s="89">
        <v>0</v>
      </c>
      <c r="F448" s="89">
        <f t="shared" si="84"/>
        <v>0</v>
      </c>
      <c r="G448" s="29" t="e">
        <f t="shared" ref="G448:G496" si="85">+F448/$G$362</f>
        <v>#DIV/0!</v>
      </c>
    </row>
    <row r="449" spans="1:7" ht="22.2" customHeight="1" x14ac:dyDescent="0.3">
      <c r="A449" s="5" t="s">
        <v>271</v>
      </c>
      <c r="B449" s="40" t="s">
        <v>272</v>
      </c>
      <c r="C449" s="5" t="s">
        <v>28</v>
      </c>
      <c r="D449" s="5">
        <v>4</v>
      </c>
      <c r="E449" s="89">
        <v>0</v>
      </c>
      <c r="F449" s="89">
        <f t="shared" si="84"/>
        <v>0</v>
      </c>
      <c r="G449" s="29" t="e">
        <f t="shared" si="85"/>
        <v>#DIV/0!</v>
      </c>
    </row>
    <row r="450" spans="1:7" ht="22.2" customHeight="1" x14ac:dyDescent="0.3">
      <c r="A450" s="5" t="s">
        <v>41</v>
      </c>
      <c r="B450" s="40" t="s">
        <v>42</v>
      </c>
      <c r="C450" s="5" t="s">
        <v>28</v>
      </c>
      <c r="D450" s="5">
        <v>4</v>
      </c>
      <c r="E450" s="89">
        <v>0</v>
      </c>
      <c r="F450" s="89">
        <f t="shared" si="84"/>
        <v>0</v>
      </c>
      <c r="G450" s="29" t="e">
        <f t="shared" si="85"/>
        <v>#DIV/0!</v>
      </c>
    </row>
    <row r="451" spans="1:7" ht="22.2" customHeight="1" x14ac:dyDescent="0.3">
      <c r="A451" s="5" t="s">
        <v>273</v>
      </c>
      <c r="B451" s="40" t="s">
        <v>274</v>
      </c>
      <c r="C451" s="5" t="s">
        <v>28</v>
      </c>
      <c r="D451" s="5">
        <v>2</v>
      </c>
      <c r="E451" s="89">
        <v>0</v>
      </c>
      <c r="F451" s="89">
        <f t="shared" si="84"/>
        <v>0</v>
      </c>
      <c r="G451" s="29" t="e">
        <f t="shared" si="85"/>
        <v>#DIV/0!</v>
      </c>
    </row>
    <row r="452" spans="1:7" ht="22.2" customHeight="1" x14ac:dyDescent="0.3">
      <c r="A452" s="5" t="s">
        <v>145</v>
      </c>
      <c r="B452" s="40" t="s">
        <v>146</v>
      </c>
      <c r="C452" s="5" t="s">
        <v>23</v>
      </c>
      <c r="D452" s="5">
        <v>18</v>
      </c>
      <c r="E452" s="89">
        <v>0</v>
      </c>
      <c r="F452" s="89">
        <f t="shared" si="84"/>
        <v>0</v>
      </c>
      <c r="G452" s="29" t="e">
        <f t="shared" si="85"/>
        <v>#DIV/0!</v>
      </c>
    </row>
    <row r="453" spans="1:7" ht="28.95" customHeight="1" x14ac:dyDescent="0.3">
      <c r="A453" s="5" t="s">
        <v>148</v>
      </c>
      <c r="B453" s="44" t="s">
        <v>149</v>
      </c>
      <c r="C453" s="5" t="s">
        <v>23</v>
      </c>
      <c r="D453" s="5">
        <v>6.72</v>
      </c>
      <c r="E453" s="89">
        <v>0</v>
      </c>
      <c r="F453" s="89">
        <f t="shared" si="84"/>
        <v>0</v>
      </c>
      <c r="G453" s="29" t="e">
        <f t="shared" si="85"/>
        <v>#DIV/0!</v>
      </c>
    </row>
    <row r="454" spans="1:7" ht="28.95" customHeight="1" x14ac:dyDescent="0.3">
      <c r="A454" s="5" t="s">
        <v>150</v>
      </c>
      <c r="B454" s="44" t="s">
        <v>151</v>
      </c>
      <c r="C454" s="5" t="s">
        <v>23</v>
      </c>
      <c r="D454" s="5">
        <v>13.8</v>
      </c>
      <c r="E454" s="89">
        <v>0</v>
      </c>
      <c r="F454" s="89">
        <f t="shared" si="84"/>
        <v>0</v>
      </c>
      <c r="G454" s="29" t="e">
        <f t="shared" si="85"/>
        <v>#DIV/0!</v>
      </c>
    </row>
    <row r="455" spans="1:7" ht="28.95" customHeight="1" x14ac:dyDescent="0.3">
      <c r="A455" s="5" t="s">
        <v>152</v>
      </c>
      <c r="B455" s="44" t="s">
        <v>636</v>
      </c>
      <c r="C455" s="5" t="s">
        <v>23</v>
      </c>
      <c r="D455" s="5">
        <v>10.8</v>
      </c>
      <c r="E455" s="89">
        <v>0</v>
      </c>
      <c r="F455" s="89">
        <f t="shared" si="84"/>
        <v>0</v>
      </c>
      <c r="G455" s="29" t="e">
        <f t="shared" si="85"/>
        <v>#DIV/0!</v>
      </c>
    </row>
    <row r="456" spans="1:7" ht="28.95" customHeight="1" x14ac:dyDescent="0.3">
      <c r="A456" s="5" t="s">
        <v>158</v>
      </c>
      <c r="B456" s="44" t="s">
        <v>276</v>
      </c>
      <c r="C456" s="5" t="s">
        <v>28</v>
      </c>
      <c r="D456" s="5">
        <v>3</v>
      </c>
      <c r="E456" s="89">
        <v>0</v>
      </c>
      <c r="F456" s="89">
        <f t="shared" si="84"/>
        <v>0</v>
      </c>
      <c r="G456" s="29" t="e">
        <f t="shared" si="85"/>
        <v>#DIV/0!</v>
      </c>
    </row>
    <row r="457" spans="1:7" ht="28.95" customHeight="1" x14ac:dyDescent="0.3">
      <c r="A457" s="5" t="s">
        <v>160</v>
      </c>
      <c r="B457" s="44" t="s">
        <v>159</v>
      </c>
      <c r="C457" s="5" t="s">
        <v>28</v>
      </c>
      <c r="D457" s="5">
        <v>4</v>
      </c>
      <c r="E457" s="89">
        <v>0</v>
      </c>
      <c r="F457" s="89">
        <f t="shared" si="84"/>
        <v>0</v>
      </c>
      <c r="G457" s="29" t="e">
        <f t="shared" si="85"/>
        <v>#DIV/0!</v>
      </c>
    </row>
    <row r="458" spans="1:7" ht="28.95" customHeight="1" x14ac:dyDescent="0.3">
      <c r="A458" s="5" t="s">
        <v>695</v>
      </c>
      <c r="B458" s="44" t="s">
        <v>161</v>
      </c>
      <c r="C458" s="5" t="s">
        <v>28</v>
      </c>
      <c r="D458" s="5">
        <v>1</v>
      </c>
      <c r="E458" s="89">
        <v>0</v>
      </c>
      <c r="F458" s="89">
        <f t="shared" si="84"/>
        <v>0</v>
      </c>
      <c r="G458" s="29" t="e">
        <f t="shared" si="85"/>
        <v>#DIV/0!</v>
      </c>
    </row>
    <row r="459" spans="1:7" ht="28.95" customHeight="1" x14ac:dyDescent="0.3">
      <c r="A459" s="5" t="s">
        <v>495</v>
      </c>
      <c r="B459" s="44" t="s">
        <v>696</v>
      </c>
      <c r="C459" s="5" t="s">
        <v>28</v>
      </c>
      <c r="D459" s="5">
        <v>4</v>
      </c>
      <c r="E459" s="89">
        <v>0</v>
      </c>
      <c r="F459" s="89">
        <f t="shared" ref="F459:F460" si="86">+D459*E459</f>
        <v>0</v>
      </c>
      <c r="G459" s="29" t="e">
        <f t="shared" si="85"/>
        <v>#DIV/0!</v>
      </c>
    </row>
    <row r="460" spans="1:7" ht="28.95" customHeight="1" x14ac:dyDescent="0.3">
      <c r="A460" s="5" t="s">
        <v>705</v>
      </c>
      <c r="B460" s="44" t="s">
        <v>562</v>
      </c>
      <c r="C460" s="5" t="s">
        <v>28</v>
      </c>
      <c r="D460" s="5">
        <v>1</v>
      </c>
      <c r="E460" s="89">
        <v>0</v>
      </c>
      <c r="F460" s="89">
        <f t="shared" si="86"/>
        <v>0</v>
      </c>
      <c r="G460" s="29" t="e">
        <f t="shared" si="85"/>
        <v>#DIV/0!</v>
      </c>
    </row>
    <row r="461" spans="1:7" ht="19.2" customHeight="1" x14ac:dyDescent="0.3">
      <c r="A461" s="16">
        <v>8.6</v>
      </c>
      <c r="B461" s="43" t="s">
        <v>43</v>
      </c>
      <c r="C461" s="5"/>
      <c r="D461" s="5"/>
      <c r="E461" s="89"/>
      <c r="F461" s="89"/>
      <c r="G461" s="29"/>
    </row>
    <row r="462" spans="1:7" ht="19.2" customHeight="1" x14ac:dyDescent="0.3">
      <c r="A462" s="5" t="s">
        <v>44</v>
      </c>
      <c r="B462" s="40" t="s">
        <v>45</v>
      </c>
      <c r="C462" s="5" t="s">
        <v>23</v>
      </c>
      <c r="D462" s="5">
        <v>25.8</v>
      </c>
      <c r="E462" s="89">
        <v>0</v>
      </c>
      <c r="F462" s="89">
        <f t="shared" ref="F462:F466" si="87">+D462*E462</f>
        <v>0</v>
      </c>
      <c r="G462" s="29" t="e">
        <f t="shared" si="85"/>
        <v>#DIV/0!</v>
      </c>
    </row>
    <row r="463" spans="1:7" ht="19.2" customHeight="1" x14ac:dyDescent="0.3">
      <c r="A463" s="5" t="s">
        <v>47</v>
      </c>
      <c r="B463" s="40" t="s">
        <v>48</v>
      </c>
      <c r="C463" s="5" t="s">
        <v>23</v>
      </c>
      <c r="D463" s="5">
        <v>14.4</v>
      </c>
      <c r="E463" s="89">
        <v>0</v>
      </c>
      <c r="F463" s="89">
        <f t="shared" si="87"/>
        <v>0</v>
      </c>
      <c r="G463" s="29" t="e">
        <f t="shared" si="85"/>
        <v>#DIV/0!</v>
      </c>
    </row>
    <row r="464" spans="1:7" ht="19.2" customHeight="1" x14ac:dyDescent="0.3">
      <c r="A464" s="5" t="s">
        <v>49</v>
      </c>
      <c r="B464" s="40" t="s">
        <v>50</v>
      </c>
      <c r="C464" s="5" t="s">
        <v>23</v>
      </c>
      <c r="D464" s="5">
        <v>13.2</v>
      </c>
      <c r="E464" s="89">
        <v>0</v>
      </c>
      <c r="F464" s="89">
        <f t="shared" si="87"/>
        <v>0</v>
      </c>
      <c r="G464" s="29" t="e">
        <f t="shared" si="85"/>
        <v>#DIV/0!</v>
      </c>
    </row>
    <row r="465" spans="1:7" ht="19.2" customHeight="1" x14ac:dyDescent="0.3">
      <c r="A465" s="5" t="s">
        <v>51</v>
      </c>
      <c r="B465" s="40" t="s">
        <v>52</v>
      </c>
      <c r="C465" s="5" t="s">
        <v>28</v>
      </c>
      <c r="D465" s="5">
        <v>28</v>
      </c>
      <c r="E465" s="89">
        <v>0</v>
      </c>
      <c r="F465" s="89">
        <f t="shared" si="87"/>
        <v>0</v>
      </c>
      <c r="G465" s="29" t="e">
        <f t="shared" si="85"/>
        <v>#DIV/0!</v>
      </c>
    </row>
    <row r="466" spans="1:7" ht="19.2" customHeight="1" x14ac:dyDescent="0.3">
      <c r="A466" s="5" t="s">
        <v>55</v>
      </c>
      <c r="B466" s="40" t="s">
        <v>56</v>
      </c>
      <c r="C466" s="5" t="s">
        <v>28</v>
      </c>
      <c r="D466" s="5">
        <v>21</v>
      </c>
      <c r="E466" s="89">
        <v>0</v>
      </c>
      <c r="F466" s="89">
        <f t="shared" si="87"/>
        <v>0</v>
      </c>
      <c r="G466" s="29" t="e">
        <f t="shared" si="85"/>
        <v>#DIV/0!</v>
      </c>
    </row>
    <row r="467" spans="1:7" ht="19.2" customHeight="1" x14ac:dyDescent="0.3">
      <c r="A467" s="5" t="s">
        <v>285</v>
      </c>
      <c r="B467" s="40" t="s">
        <v>286</v>
      </c>
      <c r="C467" s="5" t="s">
        <v>28</v>
      </c>
      <c r="D467" s="5">
        <v>1</v>
      </c>
      <c r="E467" s="89">
        <v>0</v>
      </c>
      <c r="F467" s="89">
        <f t="shared" ref="F467:F469" si="88">+D467*E467</f>
        <v>0</v>
      </c>
      <c r="G467" s="29" t="e">
        <f t="shared" si="85"/>
        <v>#DIV/0!</v>
      </c>
    </row>
    <row r="468" spans="1:7" ht="19.2" customHeight="1" x14ac:dyDescent="0.3">
      <c r="A468" s="5" t="s">
        <v>497</v>
      </c>
      <c r="B468" s="40" t="s">
        <v>706</v>
      </c>
      <c r="C468" s="5" t="s">
        <v>23</v>
      </c>
      <c r="D468" s="5">
        <v>6.65</v>
      </c>
      <c r="E468" s="89">
        <v>0</v>
      </c>
      <c r="F468" s="89">
        <f t="shared" si="88"/>
        <v>0</v>
      </c>
      <c r="G468" s="29" t="e">
        <f t="shared" si="85"/>
        <v>#DIV/0!</v>
      </c>
    </row>
    <row r="469" spans="1:7" ht="19.2" customHeight="1" x14ac:dyDescent="0.3">
      <c r="A469" s="5" t="s">
        <v>708</v>
      </c>
      <c r="B469" s="40" t="s">
        <v>707</v>
      </c>
      <c r="C469" s="5" t="s">
        <v>23</v>
      </c>
      <c r="D469" s="5">
        <v>34</v>
      </c>
      <c r="E469" s="89">
        <v>0</v>
      </c>
      <c r="F469" s="89">
        <f t="shared" si="88"/>
        <v>0</v>
      </c>
      <c r="G469" s="29" t="e">
        <f t="shared" si="85"/>
        <v>#DIV/0!</v>
      </c>
    </row>
    <row r="470" spans="1:7" ht="19.2" customHeight="1" x14ac:dyDescent="0.3">
      <c r="A470" s="16">
        <v>8.6999999999999993</v>
      </c>
      <c r="B470" s="43" t="s">
        <v>292</v>
      </c>
      <c r="C470" s="5"/>
      <c r="D470" s="5"/>
      <c r="E470" s="89"/>
      <c r="F470" s="89"/>
      <c r="G470" s="29" t="e">
        <f t="shared" si="85"/>
        <v>#DIV/0!</v>
      </c>
    </row>
    <row r="471" spans="1:7" ht="19.2" customHeight="1" x14ac:dyDescent="0.3">
      <c r="A471" s="5" t="s">
        <v>293</v>
      </c>
      <c r="B471" s="40" t="s">
        <v>294</v>
      </c>
      <c r="C471" s="5" t="s">
        <v>38</v>
      </c>
      <c r="D471" s="5">
        <v>1</v>
      </c>
      <c r="E471" s="89">
        <v>0</v>
      </c>
      <c r="F471" s="89">
        <f t="shared" ref="F471:F496" si="89">+D471*E471</f>
        <v>0</v>
      </c>
      <c r="G471" s="29" t="e">
        <f t="shared" si="85"/>
        <v>#DIV/0!</v>
      </c>
    </row>
    <row r="472" spans="1:7" ht="19.2" customHeight="1" x14ac:dyDescent="0.3">
      <c r="A472" s="5" t="s">
        <v>498</v>
      </c>
      <c r="B472" s="40" t="s">
        <v>709</v>
      </c>
      <c r="C472" s="5" t="s">
        <v>28</v>
      </c>
      <c r="D472" s="5">
        <v>1</v>
      </c>
      <c r="E472" s="89">
        <v>0</v>
      </c>
      <c r="F472" s="89">
        <f t="shared" si="89"/>
        <v>0</v>
      </c>
      <c r="G472" s="29" t="e">
        <f t="shared" si="85"/>
        <v>#DIV/0!</v>
      </c>
    </row>
    <row r="473" spans="1:7" ht="19.2" customHeight="1" x14ac:dyDescent="0.3">
      <c r="A473" s="5" t="s">
        <v>297</v>
      </c>
      <c r="B473" s="40" t="s">
        <v>710</v>
      </c>
      <c r="C473" s="5" t="s">
        <v>28</v>
      </c>
      <c r="D473" s="5">
        <v>1</v>
      </c>
      <c r="E473" s="89">
        <v>0</v>
      </c>
      <c r="F473" s="89">
        <f t="shared" si="89"/>
        <v>0</v>
      </c>
      <c r="G473" s="29" t="e">
        <f t="shared" si="85"/>
        <v>#DIV/0!</v>
      </c>
    </row>
    <row r="474" spans="1:7" ht="19.2" customHeight="1" x14ac:dyDescent="0.3">
      <c r="A474" s="5" t="s">
        <v>299</v>
      </c>
      <c r="B474" s="40" t="s">
        <v>300</v>
      </c>
      <c r="C474" s="5" t="s">
        <v>28</v>
      </c>
      <c r="D474" s="5">
        <v>2</v>
      </c>
      <c r="E474" s="89">
        <v>0</v>
      </c>
      <c r="F474" s="89">
        <f t="shared" si="89"/>
        <v>0</v>
      </c>
      <c r="G474" s="29" t="e">
        <f t="shared" si="85"/>
        <v>#DIV/0!</v>
      </c>
    </row>
    <row r="475" spans="1:7" ht="19.2" customHeight="1" x14ac:dyDescent="0.3">
      <c r="A475" s="5" t="s">
        <v>301</v>
      </c>
      <c r="B475" s="40" t="s">
        <v>302</v>
      </c>
      <c r="C475" s="5" t="s">
        <v>28</v>
      </c>
      <c r="D475" s="5">
        <v>1</v>
      </c>
      <c r="E475" s="89">
        <v>0</v>
      </c>
      <c r="F475" s="89">
        <f t="shared" si="89"/>
        <v>0</v>
      </c>
      <c r="G475" s="29" t="e">
        <f t="shared" si="85"/>
        <v>#DIV/0!</v>
      </c>
    </row>
    <row r="476" spans="1:7" ht="19.2" customHeight="1" x14ac:dyDescent="0.3">
      <c r="A476" s="16">
        <v>8.8000000000000007</v>
      </c>
      <c r="B476" s="43" t="s">
        <v>57</v>
      </c>
      <c r="C476" s="5"/>
      <c r="D476" s="5"/>
      <c r="E476" s="89"/>
      <c r="F476" s="89"/>
      <c r="G476" s="29" t="e">
        <f t="shared" si="85"/>
        <v>#DIV/0!</v>
      </c>
    </row>
    <row r="477" spans="1:7" ht="19.2" customHeight="1" x14ac:dyDescent="0.3">
      <c r="A477" s="5" t="s">
        <v>58</v>
      </c>
      <c r="B477" s="40" t="s">
        <v>59</v>
      </c>
      <c r="C477" s="5" t="s">
        <v>23</v>
      </c>
      <c r="D477" s="5">
        <v>10.5</v>
      </c>
      <c r="E477" s="89">
        <v>0</v>
      </c>
      <c r="F477" s="89">
        <f t="shared" si="89"/>
        <v>0</v>
      </c>
      <c r="G477" s="29" t="e">
        <f t="shared" si="85"/>
        <v>#DIV/0!</v>
      </c>
    </row>
    <row r="478" spans="1:7" ht="19.2" customHeight="1" x14ac:dyDescent="0.3">
      <c r="A478" s="5" t="s">
        <v>167</v>
      </c>
      <c r="B478" s="40" t="s">
        <v>168</v>
      </c>
      <c r="C478" s="5" t="s">
        <v>28</v>
      </c>
      <c r="D478" s="5">
        <v>2</v>
      </c>
      <c r="E478" s="89">
        <v>0</v>
      </c>
      <c r="F478" s="89">
        <f t="shared" si="89"/>
        <v>0</v>
      </c>
      <c r="G478" s="29" t="e">
        <f t="shared" si="85"/>
        <v>#DIV/0!</v>
      </c>
    </row>
    <row r="479" spans="1:7" ht="19.2" customHeight="1" x14ac:dyDescent="0.3">
      <c r="A479" s="5" t="s">
        <v>169</v>
      </c>
      <c r="B479" s="40" t="s">
        <v>711</v>
      </c>
      <c r="C479" s="5" t="s">
        <v>23</v>
      </c>
      <c r="D479" s="5">
        <v>20</v>
      </c>
      <c r="E479" s="89">
        <v>0</v>
      </c>
      <c r="F479" s="89">
        <f t="shared" si="89"/>
        <v>0</v>
      </c>
      <c r="G479" s="29" t="e">
        <f t="shared" si="85"/>
        <v>#DIV/0!</v>
      </c>
    </row>
    <row r="480" spans="1:7" ht="19.2" customHeight="1" x14ac:dyDescent="0.3">
      <c r="A480" s="16">
        <v>8.11</v>
      </c>
      <c r="B480" s="43" t="s">
        <v>306</v>
      </c>
      <c r="C480" s="5"/>
      <c r="D480" s="5"/>
      <c r="E480" s="89"/>
      <c r="F480" s="89"/>
      <c r="G480" s="29" t="e">
        <f t="shared" si="85"/>
        <v>#DIV/0!</v>
      </c>
    </row>
    <row r="481" spans="1:7" ht="19.2" customHeight="1" x14ac:dyDescent="0.3">
      <c r="A481" s="5" t="s">
        <v>307</v>
      </c>
      <c r="B481" s="40" t="s">
        <v>308</v>
      </c>
      <c r="C481" s="5" t="s">
        <v>28</v>
      </c>
      <c r="D481" s="5">
        <v>5</v>
      </c>
      <c r="E481" s="89">
        <v>0</v>
      </c>
      <c r="F481" s="89">
        <f t="shared" si="89"/>
        <v>0</v>
      </c>
      <c r="G481" s="29" t="e">
        <f t="shared" si="85"/>
        <v>#DIV/0!</v>
      </c>
    </row>
    <row r="482" spans="1:7" ht="19.2" customHeight="1" x14ac:dyDescent="0.3">
      <c r="A482" s="16">
        <v>8.14</v>
      </c>
      <c r="B482" s="43" t="s">
        <v>310</v>
      </c>
      <c r="C482" s="5"/>
      <c r="D482" s="5"/>
      <c r="E482" s="89"/>
      <c r="F482" s="89"/>
      <c r="G482" s="29" t="e">
        <f t="shared" si="85"/>
        <v>#DIV/0!</v>
      </c>
    </row>
    <row r="483" spans="1:7" ht="19.2" customHeight="1" x14ac:dyDescent="0.3">
      <c r="A483" s="5" t="s">
        <v>311</v>
      </c>
      <c r="B483" s="40" t="s">
        <v>312</v>
      </c>
      <c r="C483" s="5" t="s">
        <v>28</v>
      </c>
      <c r="D483" s="5">
        <v>3</v>
      </c>
      <c r="E483" s="89">
        <v>0</v>
      </c>
      <c r="F483" s="89">
        <f t="shared" si="89"/>
        <v>0</v>
      </c>
      <c r="G483" s="29" t="e">
        <f t="shared" si="85"/>
        <v>#DIV/0!</v>
      </c>
    </row>
    <row r="484" spans="1:7" ht="19.2" customHeight="1" x14ac:dyDescent="0.3">
      <c r="A484" s="5" t="s">
        <v>313</v>
      </c>
      <c r="B484" s="40" t="s">
        <v>314</v>
      </c>
      <c r="C484" s="5" t="s">
        <v>28</v>
      </c>
      <c r="D484" s="5">
        <v>3</v>
      </c>
      <c r="E484" s="89">
        <v>0</v>
      </c>
      <c r="F484" s="89">
        <f t="shared" si="89"/>
        <v>0</v>
      </c>
      <c r="G484" s="29" t="e">
        <f t="shared" si="85"/>
        <v>#DIV/0!</v>
      </c>
    </row>
    <row r="485" spans="1:7" ht="19.2" customHeight="1" x14ac:dyDescent="0.3">
      <c r="A485" s="5" t="s">
        <v>315</v>
      </c>
      <c r="B485" s="40" t="s">
        <v>316</v>
      </c>
      <c r="C485" s="5" t="s">
        <v>23</v>
      </c>
      <c r="D485" s="5">
        <v>42.4</v>
      </c>
      <c r="E485" s="89">
        <v>0</v>
      </c>
      <c r="F485" s="89">
        <f t="shared" si="89"/>
        <v>0</v>
      </c>
      <c r="G485" s="29" t="e">
        <f t="shared" si="85"/>
        <v>#DIV/0!</v>
      </c>
    </row>
    <row r="486" spans="1:7" ht="19.2" customHeight="1" x14ac:dyDescent="0.3">
      <c r="A486" s="5" t="s">
        <v>317</v>
      </c>
      <c r="B486" s="40" t="s">
        <v>318</v>
      </c>
      <c r="C486" s="5" t="s">
        <v>23</v>
      </c>
      <c r="D486" s="5">
        <v>6</v>
      </c>
      <c r="E486" s="89">
        <v>0</v>
      </c>
      <c r="F486" s="89">
        <f t="shared" si="89"/>
        <v>0</v>
      </c>
      <c r="G486" s="29" t="e">
        <f t="shared" si="85"/>
        <v>#DIV/0!</v>
      </c>
    </row>
    <row r="487" spans="1:7" ht="19.2" customHeight="1" x14ac:dyDescent="0.3">
      <c r="A487" s="5" t="s">
        <v>319</v>
      </c>
      <c r="B487" s="40" t="s">
        <v>320</v>
      </c>
      <c r="C487" s="5" t="s">
        <v>28</v>
      </c>
      <c r="D487" s="5">
        <v>3</v>
      </c>
      <c r="E487" s="89">
        <v>0</v>
      </c>
      <c r="F487" s="89">
        <f t="shared" si="89"/>
        <v>0</v>
      </c>
      <c r="G487" s="29" t="e">
        <f t="shared" si="85"/>
        <v>#DIV/0!</v>
      </c>
    </row>
    <row r="488" spans="1:7" ht="19.2" customHeight="1" x14ac:dyDescent="0.3">
      <c r="A488" s="5" t="s">
        <v>321</v>
      </c>
      <c r="B488" s="40" t="s">
        <v>322</v>
      </c>
      <c r="C488" s="5" t="s">
        <v>28</v>
      </c>
      <c r="D488" s="5">
        <v>9</v>
      </c>
      <c r="E488" s="89">
        <v>0</v>
      </c>
      <c r="F488" s="89">
        <f t="shared" si="89"/>
        <v>0</v>
      </c>
      <c r="G488" s="29" t="e">
        <f t="shared" si="85"/>
        <v>#DIV/0!</v>
      </c>
    </row>
    <row r="489" spans="1:7" ht="19.2" customHeight="1" x14ac:dyDescent="0.3">
      <c r="A489" s="5" t="s">
        <v>323</v>
      </c>
      <c r="B489" s="40" t="s">
        <v>324</v>
      </c>
      <c r="C489" s="5" t="s">
        <v>28</v>
      </c>
      <c r="D489" s="5">
        <v>3</v>
      </c>
      <c r="E489" s="89">
        <v>0</v>
      </c>
      <c r="F489" s="89">
        <f t="shared" si="89"/>
        <v>0</v>
      </c>
      <c r="G489" s="29" t="e">
        <f t="shared" si="85"/>
        <v>#DIV/0!</v>
      </c>
    </row>
    <row r="490" spans="1:7" ht="19.2" customHeight="1" x14ac:dyDescent="0.3">
      <c r="A490" s="5" t="s">
        <v>325</v>
      </c>
      <c r="B490" s="40" t="s">
        <v>326</v>
      </c>
      <c r="C490" s="5" t="s">
        <v>28</v>
      </c>
      <c r="D490" s="5">
        <v>6</v>
      </c>
      <c r="E490" s="89">
        <v>0</v>
      </c>
      <c r="F490" s="89">
        <f t="shared" si="89"/>
        <v>0</v>
      </c>
      <c r="G490" s="29" t="e">
        <f t="shared" si="85"/>
        <v>#DIV/0!</v>
      </c>
    </row>
    <row r="491" spans="1:7" ht="19.2" customHeight="1" x14ac:dyDescent="0.3">
      <c r="A491" s="5" t="s">
        <v>327</v>
      </c>
      <c r="B491" s="40" t="s">
        <v>328</v>
      </c>
      <c r="C491" s="5" t="s">
        <v>28</v>
      </c>
      <c r="D491" s="5">
        <v>1</v>
      </c>
      <c r="E491" s="89">
        <v>0</v>
      </c>
      <c r="F491" s="89">
        <f t="shared" si="89"/>
        <v>0</v>
      </c>
      <c r="G491" s="29" t="e">
        <f t="shared" si="85"/>
        <v>#DIV/0!</v>
      </c>
    </row>
    <row r="492" spans="1:7" ht="19.2" customHeight="1" x14ac:dyDescent="0.3">
      <c r="A492" s="5" t="s">
        <v>329</v>
      </c>
      <c r="B492" s="40" t="s">
        <v>330</v>
      </c>
      <c r="C492" s="5" t="s">
        <v>28</v>
      </c>
      <c r="D492" s="5">
        <v>3</v>
      </c>
      <c r="E492" s="89">
        <v>0</v>
      </c>
      <c r="F492" s="89">
        <f t="shared" si="89"/>
        <v>0</v>
      </c>
      <c r="G492" s="29" t="e">
        <f t="shared" si="85"/>
        <v>#DIV/0!</v>
      </c>
    </row>
    <row r="493" spans="1:7" ht="19.2" customHeight="1" x14ac:dyDescent="0.3">
      <c r="A493" s="5" t="s">
        <v>331</v>
      </c>
      <c r="B493" s="40" t="s">
        <v>332</v>
      </c>
      <c r="C493" s="5" t="s">
        <v>28</v>
      </c>
      <c r="D493" s="5">
        <v>2</v>
      </c>
      <c r="E493" s="89">
        <v>0</v>
      </c>
      <c r="F493" s="89">
        <f t="shared" si="89"/>
        <v>0</v>
      </c>
      <c r="G493" s="29" t="e">
        <f t="shared" si="85"/>
        <v>#DIV/0!</v>
      </c>
    </row>
    <row r="494" spans="1:7" ht="19.2" customHeight="1" x14ac:dyDescent="0.3">
      <c r="A494" s="5" t="s">
        <v>333</v>
      </c>
      <c r="B494" s="40" t="s">
        <v>334</v>
      </c>
      <c r="C494" s="5" t="s">
        <v>28</v>
      </c>
      <c r="D494" s="5">
        <v>5</v>
      </c>
      <c r="E494" s="89">
        <v>0</v>
      </c>
      <c r="F494" s="89">
        <f t="shared" si="89"/>
        <v>0</v>
      </c>
      <c r="G494" s="29" t="e">
        <f t="shared" si="85"/>
        <v>#DIV/0!</v>
      </c>
    </row>
    <row r="495" spans="1:7" ht="19.2" customHeight="1" x14ac:dyDescent="0.3">
      <c r="A495" s="5" t="s">
        <v>335</v>
      </c>
      <c r="B495" s="40" t="s">
        <v>336</v>
      </c>
      <c r="C495" s="5" t="s">
        <v>28</v>
      </c>
      <c r="D495" s="5">
        <v>3</v>
      </c>
      <c r="E495" s="89">
        <v>0</v>
      </c>
      <c r="F495" s="89">
        <f t="shared" si="89"/>
        <v>0</v>
      </c>
      <c r="G495" s="29" t="e">
        <f t="shared" si="85"/>
        <v>#DIV/0!</v>
      </c>
    </row>
    <row r="496" spans="1:7" ht="19.2" customHeight="1" x14ac:dyDescent="0.3">
      <c r="A496" s="5" t="s">
        <v>337</v>
      </c>
      <c r="B496" s="40" t="s">
        <v>338</v>
      </c>
      <c r="C496" s="5" t="s">
        <v>28</v>
      </c>
      <c r="D496" s="5">
        <v>3</v>
      </c>
      <c r="E496" s="89">
        <v>0</v>
      </c>
      <c r="F496" s="89">
        <f t="shared" si="89"/>
        <v>0</v>
      </c>
      <c r="G496" s="29" t="e">
        <f t="shared" si="85"/>
        <v>#DIV/0!</v>
      </c>
    </row>
    <row r="497" spans="1:7" s="20" customFormat="1" ht="12.15" customHeight="1" x14ac:dyDescent="0.3">
      <c r="A497" s="5"/>
      <c r="B497" s="6"/>
      <c r="C497" s="5"/>
      <c r="D497" s="5"/>
      <c r="E497" s="8"/>
      <c r="F497" s="50"/>
      <c r="G497" s="29"/>
    </row>
    <row r="498" spans="1:7" s="20" customFormat="1" ht="25.95" customHeight="1" x14ac:dyDescent="0.3">
      <c r="A498" s="21"/>
      <c r="B498" s="177"/>
      <c r="C498" s="177"/>
      <c r="D498" s="177"/>
      <c r="E498" s="177"/>
      <c r="F498" s="59">
        <f>+SUM(F426:F496)</f>
        <v>0</v>
      </c>
      <c r="G498" s="30" t="e">
        <f>+SUM(G426:G496)</f>
        <v>#DIV/0!</v>
      </c>
    </row>
    <row r="499" spans="1:7" s="45" customFormat="1" ht="26.4" customHeight="1" x14ac:dyDescent="0.3">
      <c r="A499" s="131">
        <v>9</v>
      </c>
      <c r="B499" s="215" t="s">
        <v>60</v>
      </c>
      <c r="C499" s="216"/>
      <c r="D499" s="216"/>
      <c r="E499" s="216"/>
      <c r="F499" s="216"/>
      <c r="G499" s="217"/>
    </row>
    <row r="500" spans="1:7" ht="23.4" customHeight="1" x14ac:dyDescent="0.3">
      <c r="A500" s="5">
        <v>9.1</v>
      </c>
      <c r="B500" s="40" t="s">
        <v>61</v>
      </c>
      <c r="C500" s="5" t="s">
        <v>2</v>
      </c>
      <c r="D500" s="5">
        <v>243.25</v>
      </c>
      <c r="E500" s="89">
        <v>0</v>
      </c>
      <c r="F500" s="89">
        <f>+D500*E500</f>
        <v>0</v>
      </c>
      <c r="G500" s="29" t="e">
        <f>+F500/$G$362</f>
        <v>#DIV/0!</v>
      </c>
    </row>
    <row r="501" spans="1:7" ht="23.4" customHeight="1" x14ac:dyDescent="0.3">
      <c r="A501" s="5">
        <v>9.1999999999999993</v>
      </c>
      <c r="B501" s="40" t="s">
        <v>361</v>
      </c>
      <c r="C501" s="5" t="s">
        <v>2</v>
      </c>
      <c r="D501" s="5">
        <v>123.73</v>
      </c>
      <c r="E501" s="89">
        <v>0</v>
      </c>
      <c r="F501" s="89">
        <f t="shared" ref="F501:F505" si="90">+D501*E501</f>
        <v>0</v>
      </c>
      <c r="G501" s="29" t="e">
        <f t="shared" ref="G501:G507" si="91">+F501/$G$362</f>
        <v>#DIV/0!</v>
      </c>
    </row>
    <row r="502" spans="1:7" ht="23.4" customHeight="1" x14ac:dyDescent="0.3">
      <c r="A502" s="5">
        <v>9.3000000000000007</v>
      </c>
      <c r="B502" s="40" t="s">
        <v>363</v>
      </c>
      <c r="C502" s="5" t="s">
        <v>2</v>
      </c>
      <c r="D502" s="5">
        <v>123.73</v>
      </c>
      <c r="E502" s="89">
        <v>0</v>
      </c>
      <c r="F502" s="89">
        <f t="shared" si="90"/>
        <v>0</v>
      </c>
      <c r="G502" s="29" t="e">
        <f t="shared" si="91"/>
        <v>#DIV/0!</v>
      </c>
    </row>
    <row r="503" spans="1:7" ht="23.4" customHeight="1" x14ac:dyDescent="0.3">
      <c r="A503" s="5">
        <v>9.4</v>
      </c>
      <c r="B503" s="40" t="s">
        <v>62</v>
      </c>
      <c r="C503" s="5" t="s">
        <v>2</v>
      </c>
      <c r="D503" s="5">
        <v>139.24</v>
      </c>
      <c r="E503" s="89">
        <v>0</v>
      </c>
      <c r="F503" s="89">
        <f t="shared" si="90"/>
        <v>0</v>
      </c>
      <c r="G503" s="29" t="e">
        <f t="shared" si="91"/>
        <v>#DIV/0!</v>
      </c>
    </row>
    <row r="504" spans="1:7" ht="23.4" customHeight="1" x14ac:dyDescent="0.3">
      <c r="A504" s="5">
        <v>9.5</v>
      </c>
      <c r="B504" s="40" t="s">
        <v>63</v>
      </c>
      <c r="C504" s="5" t="s">
        <v>2</v>
      </c>
      <c r="D504" s="5">
        <v>36.4</v>
      </c>
      <c r="E504" s="89">
        <v>0</v>
      </c>
      <c r="F504" s="89">
        <f t="shared" si="90"/>
        <v>0</v>
      </c>
      <c r="G504" s="29" t="e">
        <f t="shared" si="91"/>
        <v>#DIV/0!</v>
      </c>
    </row>
    <row r="505" spans="1:7" ht="23.4" customHeight="1" x14ac:dyDescent="0.3">
      <c r="A505" s="5">
        <v>9.6</v>
      </c>
      <c r="B505" s="40" t="s">
        <v>64</v>
      </c>
      <c r="C505" s="5" t="s">
        <v>2</v>
      </c>
      <c r="D505" s="5">
        <v>62.41</v>
      </c>
      <c r="E505" s="89">
        <v>0</v>
      </c>
      <c r="F505" s="89">
        <f t="shared" si="90"/>
        <v>0</v>
      </c>
      <c r="G505" s="29" t="e">
        <f t="shared" si="91"/>
        <v>#DIV/0!</v>
      </c>
    </row>
    <row r="506" spans="1:7" ht="23.4" customHeight="1" x14ac:dyDescent="0.3">
      <c r="A506" s="5">
        <v>9.6999999999999993</v>
      </c>
      <c r="B506" s="40" t="s">
        <v>65</v>
      </c>
      <c r="C506" s="5" t="s">
        <v>2</v>
      </c>
      <c r="D506" s="5">
        <v>0.41</v>
      </c>
      <c r="E506" s="89">
        <v>0</v>
      </c>
      <c r="F506" s="89">
        <f t="shared" ref="F506:F507" si="92">+D506*E506</f>
        <v>0</v>
      </c>
      <c r="G506" s="29" t="e">
        <f t="shared" si="91"/>
        <v>#DIV/0!</v>
      </c>
    </row>
    <row r="507" spans="1:7" ht="23.4" customHeight="1" x14ac:dyDescent="0.3">
      <c r="A507" s="5">
        <v>9.8000000000000007</v>
      </c>
      <c r="B507" s="40" t="s">
        <v>66</v>
      </c>
      <c r="C507" s="5" t="s">
        <v>2</v>
      </c>
      <c r="D507" s="5">
        <v>0.41</v>
      </c>
      <c r="E507" s="89">
        <v>0</v>
      </c>
      <c r="F507" s="89">
        <f t="shared" si="92"/>
        <v>0</v>
      </c>
      <c r="G507" s="29" t="e">
        <f t="shared" si="91"/>
        <v>#DIV/0!</v>
      </c>
    </row>
    <row r="508" spans="1:7" s="20" customFormat="1" ht="12.15" customHeight="1" x14ac:dyDescent="0.3">
      <c r="A508" s="5"/>
      <c r="B508" s="6"/>
      <c r="C508" s="5"/>
      <c r="D508" s="5"/>
      <c r="E508" s="8"/>
      <c r="F508" s="50"/>
      <c r="G508" s="29"/>
    </row>
    <row r="509" spans="1:7" s="20" customFormat="1" ht="25.95" customHeight="1" x14ac:dyDescent="0.3">
      <c r="A509" s="21"/>
      <c r="B509" s="177"/>
      <c r="C509" s="177"/>
      <c r="D509" s="177"/>
      <c r="E509" s="177"/>
      <c r="F509" s="59">
        <f>+SUM(F500:F507)</f>
        <v>0</v>
      </c>
      <c r="G509" s="30" t="e">
        <f>+SUM(G500:G507)</f>
        <v>#DIV/0!</v>
      </c>
    </row>
    <row r="510" spans="1:7" s="45" customFormat="1" ht="26.4" customHeight="1" x14ac:dyDescent="0.3">
      <c r="A510" s="131">
        <v>10</v>
      </c>
      <c r="B510" s="176" t="s">
        <v>67</v>
      </c>
      <c r="C510" s="176"/>
      <c r="D510" s="176"/>
      <c r="E510" s="176"/>
      <c r="F510" s="176"/>
      <c r="G510" s="176"/>
    </row>
    <row r="511" spans="1:7" ht="19.95" customHeight="1" x14ac:dyDescent="0.3">
      <c r="A511" s="103">
        <v>10.1</v>
      </c>
      <c r="B511" s="76" t="s">
        <v>68</v>
      </c>
      <c r="C511" s="85"/>
      <c r="D511" s="85"/>
      <c r="E511" s="91"/>
      <c r="F511" s="91"/>
      <c r="G511" s="97"/>
    </row>
    <row r="512" spans="1:7" ht="43.2" customHeight="1" x14ac:dyDescent="0.3">
      <c r="A512" s="86" t="s">
        <v>171</v>
      </c>
      <c r="B512" s="81" t="s">
        <v>172</v>
      </c>
      <c r="C512" s="86" t="s">
        <v>28</v>
      </c>
      <c r="D512" s="86">
        <v>22</v>
      </c>
      <c r="E512" s="92">
        <v>0</v>
      </c>
      <c r="F512" s="89">
        <f>+D512*E512</f>
        <v>0</v>
      </c>
      <c r="G512" s="98" t="e">
        <f>+F512/$G$362</f>
        <v>#DIV/0!</v>
      </c>
    </row>
    <row r="513" spans="1:7" ht="42.6" customHeight="1" x14ac:dyDescent="0.3">
      <c r="A513" s="87" t="s">
        <v>365</v>
      </c>
      <c r="B513" s="81" t="s">
        <v>712</v>
      </c>
      <c r="C513" s="87" t="s">
        <v>28</v>
      </c>
      <c r="D513" s="87">
        <v>5</v>
      </c>
      <c r="E513" s="93">
        <v>0</v>
      </c>
      <c r="F513" s="89">
        <f t="shared" ref="F513:F517" si="93">+D513*E513</f>
        <v>0</v>
      </c>
      <c r="G513" s="98" t="e">
        <f t="shared" ref="G513:G530" si="94">+F513/$G$362</f>
        <v>#DIV/0!</v>
      </c>
    </row>
    <row r="514" spans="1:7" ht="55.2" x14ac:dyDescent="0.3">
      <c r="A514" s="86" t="s">
        <v>367</v>
      </c>
      <c r="B514" s="81" t="s">
        <v>713</v>
      </c>
      <c r="C514" s="86" t="s">
        <v>28</v>
      </c>
      <c r="D514" s="86">
        <v>5</v>
      </c>
      <c r="E514" s="92">
        <v>0</v>
      </c>
      <c r="F514" s="89">
        <f t="shared" si="93"/>
        <v>0</v>
      </c>
      <c r="G514" s="98" t="e">
        <f t="shared" si="94"/>
        <v>#DIV/0!</v>
      </c>
    </row>
    <row r="515" spans="1:7" ht="55.2" x14ac:dyDescent="0.3">
      <c r="A515" s="86" t="s">
        <v>370</v>
      </c>
      <c r="B515" s="81" t="s">
        <v>714</v>
      </c>
      <c r="C515" s="86" t="s">
        <v>28</v>
      </c>
      <c r="D515" s="86">
        <v>4</v>
      </c>
      <c r="E515" s="92">
        <v>0</v>
      </c>
      <c r="F515" s="89">
        <f t="shared" si="93"/>
        <v>0</v>
      </c>
      <c r="G515" s="98" t="e">
        <f t="shared" si="94"/>
        <v>#DIV/0!</v>
      </c>
    </row>
    <row r="516" spans="1:7" ht="36.6" customHeight="1" x14ac:dyDescent="0.3">
      <c r="A516" s="87" t="s">
        <v>175</v>
      </c>
      <c r="B516" s="81" t="s">
        <v>715</v>
      </c>
      <c r="C516" s="87" t="s">
        <v>28</v>
      </c>
      <c r="D516" s="86">
        <v>8</v>
      </c>
      <c r="E516" s="92">
        <v>0</v>
      </c>
      <c r="F516" s="89">
        <f t="shared" si="93"/>
        <v>0</v>
      </c>
      <c r="G516" s="98" t="e">
        <f t="shared" si="94"/>
        <v>#DIV/0!</v>
      </c>
    </row>
    <row r="517" spans="1:7" ht="55.95" customHeight="1" x14ac:dyDescent="0.3">
      <c r="A517" s="86" t="s">
        <v>374</v>
      </c>
      <c r="B517" s="81" t="s">
        <v>716</v>
      </c>
      <c r="C517" s="86" t="s">
        <v>28</v>
      </c>
      <c r="D517" s="86">
        <v>2</v>
      </c>
      <c r="E517" s="92">
        <v>0</v>
      </c>
      <c r="F517" s="89">
        <f t="shared" si="93"/>
        <v>0</v>
      </c>
      <c r="G517" s="98" t="e">
        <f t="shared" si="94"/>
        <v>#DIV/0!</v>
      </c>
    </row>
    <row r="518" spans="1:7" ht="19.95" customHeight="1" x14ac:dyDescent="0.3">
      <c r="A518" s="104">
        <v>10.199999999999999</v>
      </c>
      <c r="B518" s="84" t="s">
        <v>69</v>
      </c>
      <c r="C518" s="87"/>
      <c r="D518" s="87"/>
      <c r="E518" s="93"/>
      <c r="F518" s="89"/>
      <c r="G518" s="98"/>
    </row>
    <row r="519" spans="1:7" ht="29.4" customHeight="1" x14ac:dyDescent="0.3">
      <c r="A519" s="87" t="s">
        <v>177</v>
      </c>
      <c r="B519" s="81" t="s">
        <v>717</v>
      </c>
      <c r="C519" s="87" t="s">
        <v>28</v>
      </c>
      <c r="D519" s="87">
        <v>6</v>
      </c>
      <c r="E519" s="93">
        <v>0</v>
      </c>
      <c r="F519" s="89">
        <f t="shared" ref="F519:F521" si="95">+D519*E519</f>
        <v>0</v>
      </c>
      <c r="G519" s="98" t="e">
        <f t="shared" si="94"/>
        <v>#DIV/0!</v>
      </c>
    </row>
    <row r="520" spans="1:7" ht="29.4" customHeight="1" x14ac:dyDescent="0.3">
      <c r="A520" s="87" t="s">
        <v>381</v>
      </c>
      <c r="B520" s="81" t="s">
        <v>718</v>
      </c>
      <c r="C520" s="87" t="s">
        <v>28</v>
      </c>
      <c r="D520" s="87">
        <v>1</v>
      </c>
      <c r="E520" s="93">
        <v>0</v>
      </c>
      <c r="F520" s="89">
        <f t="shared" si="95"/>
        <v>0</v>
      </c>
      <c r="G520" s="98" t="e">
        <f t="shared" si="94"/>
        <v>#DIV/0!</v>
      </c>
    </row>
    <row r="521" spans="1:7" ht="29.4" customHeight="1" x14ac:dyDescent="0.3">
      <c r="A521" s="87" t="s">
        <v>383</v>
      </c>
      <c r="B521" s="81" t="s">
        <v>719</v>
      </c>
      <c r="C521" s="87" t="s">
        <v>28</v>
      </c>
      <c r="D521" s="87">
        <v>1</v>
      </c>
      <c r="E521" s="93">
        <v>0</v>
      </c>
      <c r="F521" s="89">
        <f t="shared" si="95"/>
        <v>0</v>
      </c>
      <c r="G521" s="98" t="e">
        <f t="shared" si="94"/>
        <v>#DIV/0!</v>
      </c>
    </row>
    <row r="522" spans="1:7" ht="19.95" customHeight="1" x14ac:dyDescent="0.3">
      <c r="A522" s="104" t="s">
        <v>117</v>
      </c>
      <c r="B522" s="102" t="s">
        <v>70</v>
      </c>
      <c r="C522" s="102"/>
      <c r="D522" s="87"/>
      <c r="E522" s="93"/>
      <c r="F522" s="89"/>
      <c r="G522" s="98"/>
    </row>
    <row r="523" spans="1:7" ht="42.6" customHeight="1" x14ac:dyDescent="0.3">
      <c r="A523" s="86" t="s">
        <v>399</v>
      </c>
      <c r="B523" s="81" t="s">
        <v>720</v>
      </c>
      <c r="C523" s="86" t="s">
        <v>28</v>
      </c>
      <c r="D523" s="86">
        <v>22</v>
      </c>
      <c r="E523" s="92">
        <v>0</v>
      </c>
      <c r="F523" s="89">
        <f t="shared" ref="F523" si="96">+D523*E523</f>
        <v>0</v>
      </c>
      <c r="G523" s="98" t="e">
        <f t="shared" si="94"/>
        <v>#DIV/0!</v>
      </c>
    </row>
    <row r="524" spans="1:7" ht="19.95" customHeight="1" x14ac:dyDescent="0.3">
      <c r="A524" s="104">
        <v>10.5</v>
      </c>
      <c r="B524" s="84" t="s">
        <v>71</v>
      </c>
      <c r="C524" s="87"/>
      <c r="D524" s="87"/>
      <c r="E524" s="93"/>
      <c r="F524" s="89"/>
      <c r="G524" s="98"/>
    </row>
    <row r="525" spans="1:7" ht="34.200000000000003" customHeight="1" x14ac:dyDescent="0.3">
      <c r="A525" s="87" t="s">
        <v>183</v>
      </c>
      <c r="B525" s="81" t="s">
        <v>721</v>
      </c>
      <c r="C525" s="87" t="s">
        <v>28</v>
      </c>
      <c r="D525" s="87">
        <v>1</v>
      </c>
      <c r="E525" s="93">
        <v>0</v>
      </c>
      <c r="F525" s="89">
        <f t="shared" ref="F525:F530" si="97">+D525*E525</f>
        <v>0</v>
      </c>
      <c r="G525" s="98" t="e">
        <f t="shared" si="94"/>
        <v>#DIV/0!</v>
      </c>
    </row>
    <row r="526" spans="1:7" ht="34.200000000000003" customHeight="1" x14ac:dyDescent="0.3">
      <c r="A526" s="87" t="s">
        <v>185</v>
      </c>
      <c r="B526" s="81" t="s">
        <v>722</v>
      </c>
      <c r="C526" s="87" t="s">
        <v>23</v>
      </c>
      <c r="D526" s="87">
        <v>6</v>
      </c>
      <c r="E526" s="93">
        <v>0</v>
      </c>
      <c r="F526" s="89">
        <f t="shared" si="97"/>
        <v>0</v>
      </c>
      <c r="G526" s="98" t="e">
        <f t="shared" si="94"/>
        <v>#DIV/0!</v>
      </c>
    </row>
    <row r="527" spans="1:7" ht="34.200000000000003" customHeight="1" x14ac:dyDescent="0.3">
      <c r="A527" s="86" t="s">
        <v>187</v>
      </c>
      <c r="B527" s="81" t="s">
        <v>406</v>
      </c>
      <c r="C527" s="86" t="s">
        <v>28</v>
      </c>
      <c r="D527" s="86">
        <v>1</v>
      </c>
      <c r="E527" s="93">
        <v>0</v>
      </c>
      <c r="F527" s="89">
        <f t="shared" si="97"/>
        <v>0</v>
      </c>
      <c r="G527" s="98" t="e">
        <f t="shared" si="94"/>
        <v>#DIV/0!</v>
      </c>
    </row>
    <row r="528" spans="1:7" ht="34.200000000000003" customHeight="1" x14ac:dyDescent="0.3">
      <c r="A528" s="87" t="s">
        <v>610</v>
      </c>
      <c r="B528" s="81" t="s">
        <v>670</v>
      </c>
      <c r="C528" s="86" t="s">
        <v>23</v>
      </c>
      <c r="D528" s="86">
        <v>4</v>
      </c>
      <c r="E528" s="93">
        <v>0</v>
      </c>
      <c r="F528" s="89">
        <f t="shared" si="97"/>
        <v>0</v>
      </c>
      <c r="G528" s="98" t="e">
        <f t="shared" si="94"/>
        <v>#DIV/0!</v>
      </c>
    </row>
    <row r="529" spans="1:7" ht="58.95" customHeight="1" x14ac:dyDescent="0.3">
      <c r="A529" s="87" t="s">
        <v>600</v>
      </c>
      <c r="B529" s="81" t="s">
        <v>723</v>
      </c>
      <c r="C529" s="86" t="s">
        <v>28</v>
      </c>
      <c r="D529" s="86">
        <v>49</v>
      </c>
      <c r="E529" s="93">
        <v>0</v>
      </c>
      <c r="F529" s="89">
        <f t="shared" si="97"/>
        <v>0</v>
      </c>
      <c r="G529" s="98" t="e">
        <f t="shared" si="94"/>
        <v>#DIV/0!</v>
      </c>
    </row>
    <row r="530" spans="1:7" ht="55.2" x14ac:dyDescent="0.3">
      <c r="A530" s="86" t="s">
        <v>599</v>
      </c>
      <c r="B530" s="81" t="s">
        <v>724</v>
      </c>
      <c r="C530" s="86" t="s">
        <v>23</v>
      </c>
      <c r="D530" s="86">
        <v>8</v>
      </c>
      <c r="E530" s="93">
        <v>0</v>
      </c>
      <c r="F530" s="89">
        <f t="shared" si="97"/>
        <v>0</v>
      </c>
      <c r="G530" s="98" t="e">
        <f t="shared" si="94"/>
        <v>#DIV/0!</v>
      </c>
    </row>
    <row r="531" spans="1:7" s="20" customFormat="1" ht="12.15" customHeight="1" x14ac:dyDescent="0.3">
      <c r="A531" s="77"/>
      <c r="B531" s="78"/>
      <c r="C531" s="77"/>
      <c r="D531" s="77"/>
      <c r="E531" s="79"/>
      <c r="F531" s="95"/>
      <c r="G531" s="99"/>
    </row>
    <row r="532" spans="1:7" s="20" customFormat="1" ht="25.95" customHeight="1" x14ac:dyDescent="0.3">
      <c r="A532" s="21"/>
      <c r="B532" s="101"/>
      <c r="C532" s="101"/>
      <c r="D532" s="101"/>
      <c r="E532" s="101"/>
      <c r="F532" s="59">
        <f>+SUM(F512:F530)</f>
        <v>0</v>
      </c>
      <c r="G532" s="30" t="e">
        <f>+SUM(G512:G530)</f>
        <v>#DIV/0!</v>
      </c>
    </row>
    <row r="533" spans="1:7" s="45" customFormat="1" ht="26.4" customHeight="1" x14ac:dyDescent="0.3">
      <c r="A533" s="131">
        <v>11</v>
      </c>
      <c r="B533" s="176" t="s">
        <v>72</v>
      </c>
      <c r="C533" s="176"/>
      <c r="D533" s="176"/>
      <c r="E533" s="176"/>
      <c r="F533" s="176"/>
      <c r="G533" s="176"/>
    </row>
    <row r="534" spans="1:7" ht="75.599999999999994" customHeight="1" x14ac:dyDescent="0.3">
      <c r="A534" s="10" t="s">
        <v>411</v>
      </c>
      <c r="B534" s="44" t="s">
        <v>412</v>
      </c>
      <c r="C534" s="10" t="s">
        <v>2</v>
      </c>
      <c r="D534" s="88">
        <v>10.71</v>
      </c>
      <c r="E534" s="94">
        <v>0</v>
      </c>
      <c r="F534" s="89">
        <f t="shared" ref="F534:F544" si="98">+E534*D534</f>
        <v>0</v>
      </c>
      <c r="G534" s="31" t="e">
        <f>+F534/$G$362</f>
        <v>#DIV/0!</v>
      </c>
    </row>
    <row r="535" spans="1:7" ht="54" customHeight="1" x14ac:dyDescent="0.3">
      <c r="A535" s="10" t="s">
        <v>487</v>
      </c>
      <c r="B535" s="44" t="s">
        <v>725</v>
      </c>
      <c r="C535" s="10" t="s">
        <v>2</v>
      </c>
      <c r="D535" s="88">
        <v>5.0999999999999996</v>
      </c>
      <c r="E535" s="94">
        <v>0</v>
      </c>
      <c r="F535" s="89">
        <f t="shared" si="98"/>
        <v>0</v>
      </c>
      <c r="G535" s="31" t="e">
        <f t="shared" ref="G535:G545" si="99">+F535/$G$362</f>
        <v>#DIV/0!</v>
      </c>
    </row>
    <row r="536" spans="1:7" ht="43.65" customHeight="1" x14ac:dyDescent="0.3">
      <c r="A536" s="10" t="s">
        <v>413</v>
      </c>
      <c r="B536" s="44" t="s">
        <v>414</v>
      </c>
      <c r="C536" s="10" t="s">
        <v>2</v>
      </c>
      <c r="D536" s="88">
        <v>14.69</v>
      </c>
      <c r="E536" s="94">
        <v>0</v>
      </c>
      <c r="F536" s="89">
        <f t="shared" si="98"/>
        <v>0</v>
      </c>
      <c r="G536" s="31" t="e">
        <f t="shared" si="99"/>
        <v>#DIV/0!</v>
      </c>
    </row>
    <row r="537" spans="1:7" ht="43.65" customHeight="1" x14ac:dyDescent="0.3">
      <c r="A537" s="10" t="s">
        <v>193</v>
      </c>
      <c r="B537" s="44" t="s">
        <v>194</v>
      </c>
      <c r="C537" s="10" t="s">
        <v>2</v>
      </c>
      <c r="D537" s="88">
        <v>2.99</v>
      </c>
      <c r="E537" s="94">
        <v>0</v>
      </c>
      <c r="F537" s="89">
        <f t="shared" si="98"/>
        <v>0</v>
      </c>
      <c r="G537" s="31" t="e">
        <f t="shared" si="99"/>
        <v>#DIV/0!</v>
      </c>
    </row>
    <row r="538" spans="1:7" ht="43.65" customHeight="1" x14ac:dyDescent="0.3">
      <c r="A538" s="10" t="s">
        <v>415</v>
      </c>
      <c r="B538" s="44" t="s">
        <v>416</v>
      </c>
      <c r="C538" s="10" t="s">
        <v>2</v>
      </c>
      <c r="D538" s="88">
        <v>25.44</v>
      </c>
      <c r="E538" s="94">
        <v>0</v>
      </c>
      <c r="F538" s="89">
        <f t="shared" si="98"/>
        <v>0</v>
      </c>
      <c r="G538" s="31" t="e">
        <f t="shared" si="99"/>
        <v>#DIV/0!</v>
      </c>
    </row>
    <row r="539" spans="1:7" ht="43.2" customHeight="1" x14ac:dyDescent="0.3">
      <c r="A539" s="10" t="s">
        <v>489</v>
      </c>
      <c r="B539" s="44" t="s">
        <v>726</v>
      </c>
      <c r="C539" s="10" t="s">
        <v>2</v>
      </c>
      <c r="D539" s="88">
        <v>35.83</v>
      </c>
      <c r="E539" s="94">
        <v>0</v>
      </c>
      <c r="F539" s="89">
        <f t="shared" si="98"/>
        <v>0</v>
      </c>
      <c r="G539" s="31" t="e">
        <f t="shared" si="99"/>
        <v>#DIV/0!</v>
      </c>
    </row>
    <row r="540" spans="1:7" ht="55.2" x14ac:dyDescent="0.3">
      <c r="A540" s="10" t="s">
        <v>419</v>
      </c>
      <c r="B540" s="44" t="s">
        <v>727</v>
      </c>
      <c r="C540" s="10" t="s">
        <v>2</v>
      </c>
      <c r="D540" s="88">
        <v>34.68</v>
      </c>
      <c r="E540" s="94">
        <v>0</v>
      </c>
      <c r="F540" s="89">
        <f t="shared" si="98"/>
        <v>0</v>
      </c>
      <c r="G540" s="31" t="e">
        <f t="shared" si="99"/>
        <v>#DIV/0!</v>
      </c>
    </row>
    <row r="541" spans="1:7" ht="41.4" x14ac:dyDescent="0.3">
      <c r="A541" s="10" t="s">
        <v>647</v>
      </c>
      <c r="B541" s="44" t="s">
        <v>728</v>
      </c>
      <c r="C541" s="10" t="s">
        <v>2</v>
      </c>
      <c r="D541" s="88">
        <v>7.4</v>
      </c>
      <c r="E541" s="94">
        <v>0</v>
      </c>
      <c r="F541" s="89">
        <f t="shared" si="98"/>
        <v>0</v>
      </c>
      <c r="G541" s="31" t="e">
        <f t="shared" si="99"/>
        <v>#DIV/0!</v>
      </c>
    </row>
    <row r="542" spans="1:7" ht="27" customHeight="1" x14ac:dyDescent="0.3">
      <c r="A542" s="10">
        <v>11.15</v>
      </c>
      <c r="B542" s="44" t="s">
        <v>73</v>
      </c>
      <c r="C542" s="10" t="s">
        <v>2</v>
      </c>
      <c r="D542" s="88">
        <v>1.6</v>
      </c>
      <c r="E542" s="94">
        <v>0</v>
      </c>
      <c r="F542" s="89">
        <f t="shared" si="98"/>
        <v>0</v>
      </c>
      <c r="G542" s="31" t="e">
        <f t="shared" si="99"/>
        <v>#DIV/0!</v>
      </c>
    </row>
    <row r="543" spans="1:7" ht="54" customHeight="1" x14ac:dyDescent="0.3">
      <c r="A543" s="10" t="s">
        <v>195</v>
      </c>
      <c r="B543" s="44" t="s">
        <v>505</v>
      </c>
      <c r="C543" s="10" t="s">
        <v>28</v>
      </c>
      <c r="D543" s="88">
        <v>7</v>
      </c>
      <c r="E543" s="94">
        <v>0</v>
      </c>
      <c r="F543" s="89">
        <f t="shared" si="98"/>
        <v>0</v>
      </c>
      <c r="G543" s="31" t="e">
        <f t="shared" si="99"/>
        <v>#DIV/0!</v>
      </c>
    </row>
    <row r="544" spans="1:7" ht="42.6" customHeight="1" x14ac:dyDescent="0.3">
      <c r="A544" s="10" t="s">
        <v>430</v>
      </c>
      <c r="B544" s="44" t="s">
        <v>540</v>
      </c>
      <c r="C544" s="10" t="s">
        <v>28</v>
      </c>
      <c r="D544" s="88">
        <v>2</v>
      </c>
      <c r="E544" s="94">
        <v>0</v>
      </c>
      <c r="F544" s="89">
        <f t="shared" si="98"/>
        <v>0</v>
      </c>
      <c r="G544" s="31" t="e">
        <f t="shared" si="99"/>
        <v>#DIV/0!</v>
      </c>
    </row>
    <row r="545" spans="1:7" ht="42.6" customHeight="1" x14ac:dyDescent="0.3">
      <c r="A545" s="10" t="s">
        <v>197</v>
      </c>
      <c r="B545" s="44" t="s">
        <v>541</v>
      </c>
      <c r="C545" s="10" t="s">
        <v>28</v>
      </c>
      <c r="D545" s="88">
        <v>5</v>
      </c>
      <c r="E545" s="94">
        <v>0</v>
      </c>
      <c r="F545" s="89">
        <f t="shared" ref="F545" si="100">+E545*D545</f>
        <v>0</v>
      </c>
      <c r="G545" s="31" t="e">
        <f t="shared" si="99"/>
        <v>#DIV/0!</v>
      </c>
    </row>
    <row r="546" spans="1:7" s="20" customFormat="1" ht="12.15" customHeight="1" x14ac:dyDescent="0.3">
      <c r="A546" s="5"/>
      <c r="B546" s="6"/>
      <c r="C546" s="5"/>
      <c r="D546" s="5"/>
      <c r="E546" s="8"/>
      <c r="F546" s="50"/>
      <c r="G546" s="29"/>
    </row>
    <row r="547" spans="1:7" s="20" customFormat="1" ht="25.95" customHeight="1" x14ac:dyDescent="0.3">
      <c r="A547" s="21"/>
      <c r="B547" s="177"/>
      <c r="C547" s="177"/>
      <c r="D547" s="177"/>
      <c r="E547" s="177"/>
      <c r="F547" s="59">
        <f>+SUM(F534:F545)</f>
        <v>0</v>
      </c>
      <c r="G547" s="30" t="e">
        <f>+SUM(G534:G545)</f>
        <v>#DIV/0!</v>
      </c>
    </row>
    <row r="548" spans="1:7" s="45" customFormat="1" ht="26.4" customHeight="1" x14ac:dyDescent="0.3">
      <c r="A548" s="131">
        <v>12</v>
      </c>
      <c r="B548" s="176" t="s">
        <v>74</v>
      </c>
      <c r="C548" s="176"/>
      <c r="D548" s="176"/>
      <c r="E548" s="176"/>
      <c r="F548" s="176"/>
      <c r="G548" s="176"/>
    </row>
    <row r="549" spans="1:7" ht="29.4" customHeight="1" x14ac:dyDescent="0.3">
      <c r="A549" s="5">
        <v>12.2</v>
      </c>
      <c r="B549" s="40" t="s">
        <v>436</v>
      </c>
      <c r="C549" s="5" t="s">
        <v>28</v>
      </c>
      <c r="D549" s="5">
        <v>3</v>
      </c>
      <c r="E549" s="89">
        <v>0</v>
      </c>
      <c r="F549" s="89">
        <f t="shared" ref="F549:F556" si="101">+D549*E549</f>
        <v>0</v>
      </c>
      <c r="G549" s="29" t="e">
        <f>+F549/$G$362</f>
        <v>#DIV/0!</v>
      </c>
    </row>
    <row r="550" spans="1:7" ht="29.4" customHeight="1" x14ac:dyDescent="0.3">
      <c r="A550" s="5" t="s">
        <v>616</v>
      </c>
      <c r="B550" s="44" t="s">
        <v>729</v>
      </c>
      <c r="C550" s="5" t="s">
        <v>28</v>
      </c>
      <c r="D550" s="5">
        <v>1</v>
      </c>
      <c r="E550" s="89">
        <v>0</v>
      </c>
      <c r="F550" s="89">
        <f t="shared" si="101"/>
        <v>0</v>
      </c>
      <c r="G550" s="29" t="e">
        <f t="shared" ref="G550:G558" si="102">+F550/$G$362</f>
        <v>#DIV/0!</v>
      </c>
    </row>
    <row r="551" spans="1:7" ht="21" customHeight="1" x14ac:dyDescent="0.3">
      <c r="A551" s="5">
        <v>12.5</v>
      </c>
      <c r="B551" s="40" t="s">
        <v>75</v>
      </c>
      <c r="C551" s="5" t="s">
        <v>28</v>
      </c>
      <c r="D551" s="5">
        <v>2</v>
      </c>
      <c r="E551" s="89">
        <v>0</v>
      </c>
      <c r="F551" s="89">
        <f t="shared" si="101"/>
        <v>0</v>
      </c>
      <c r="G551" s="29" t="e">
        <f t="shared" si="102"/>
        <v>#DIV/0!</v>
      </c>
    </row>
    <row r="552" spans="1:7" ht="29.4" customHeight="1" x14ac:dyDescent="0.3">
      <c r="A552" s="10" t="s">
        <v>437</v>
      </c>
      <c r="B552" s="44" t="s">
        <v>730</v>
      </c>
      <c r="C552" s="10" t="s">
        <v>28</v>
      </c>
      <c r="D552" s="10">
        <v>1</v>
      </c>
      <c r="E552" s="90">
        <v>0</v>
      </c>
      <c r="F552" s="89">
        <f t="shared" si="101"/>
        <v>0</v>
      </c>
      <c r="G552" s="29" t="e">
        <f t="shared" si="102"/>
        <v>#DIV/0!</v>
      </c>
    </row>
    <row r="553" spans="1:7" ht="29.4" customHeight="1" x14ac:dyDescent="0.3">
      <c r="A553" s="5">
        <v>12.9</v>
      </c>
      <c r="B553" s="40" t="s">
        <v>76</v>
      </c>
      <c r="C553" s="5" t="s">
        <v>28</v>
      </c>
      <c r="D553" s="5">
        <v>1</v>
      </c>
      <c r="E553" s="89">
        <v>0</v>
      </c>
      <c r="F553" s="89">
        <f t="shared" si="101"/>
        <v>0</v>
      </c>
      <c r="G553" s="29" t="e">
        <f t="shared" si="102"/>
        <v>#DIV/0!</v>
      </c>
    </row>
    <row r="554" spans="1:7" ht="29.4" customHeight="1" x14ac:dyDescent="0.3">
      <c r="A554" s="5">
        <v>12.1</v>
      </c>
      <c r="B554" s="40" t="s">
        <v>440</v>
      </c>
      <c r="C554" s="5" t="s">
        <v>28</v>
      </c>
      <c r="D554" s="5">
        <v>1</v>
      </c>
      <c r="E554" s="89">
        <v>0</v>
      </c>
      <c r="F554" s="89">
        <f t="shared" si="101"/>
        <v>0</v>
      </c>
      <c r="G554" s="29" t="e">
        <f t="shared" si="102"/>
        <v>#DIV/0!</v>
      </c>
    </row>
    <row r="555" spans="1:7" ht="29.4" customHeight="1" x14ac:dyDescent="0.3">
      <c r="A555" s="5">
        <v>12.11</v>
      </c>
      <c r="B555" s="40" t="s">
        <v>77</v>
      </c>
      <c r="C555" s="5" t="s">
        <v>28</v>
      </c>
      <c r="D555" s="5">
        <v>4</v>
      </c>
      <c r="E555" s="89">
        <v>0</v>
      </c>
      <c r="F555" s="89">
        <f t="shared" si="101"/>
        <v>0</v>
      </c>
      <c r="G555" s="29" t="e">
        <f t="shared" si="102"/>
        <v>#DIV/0!</v>
      </c>
    </row>
    <row r="556" spans="1:7" ht="22.95" customHeight="1" x14ac:dyDescent="0.3">
      <c r="A556" s="5">
        <v>12.12</v>
      </c>
      <c r="B556" s="40" t="s">
        <v>78</v>
      </c>
      <c r="C556" s="5" t="s">
        <v>28</v>
      </c>
      <c r="D556" s="5">
        <v>4</v>
      </c>
      <c r="E556" s="89">
        <v>0</v>
      </c>
      <c r="F556" s="89">
        <f t="shared" si="101"/>
        <v>0</v>
      </c>
      <c r="G556" s="29" t="e">
        <f t="shared" si="102"/>
        <v>#DIV/0!</v>
      </c>
    </row>
    <row r="557" spans="1:7" ht="22.95" customHeight="1" x14ac:dyDescent="0.3">
      <c r="A557" s="5"/>
      <c r="B557" s="40" t="s">
        <v>79</v>
      </c>
      <c r="C557" s="5" t="s">
        <v>28</v>
      </c>
      <c r="D557" s="5">
        <v>4</v>
      </c>
      <c r="E557" s="89">
        <v>0</v>
      </c>
      <c r="F557" s="89">
        <f t="shared" ref="F557:F558" si="103">+D557*E557</f>
        <v>0</v>
      </c>
      <c r="G557" s="29" t="e">
        <f t="shared" si="102"/>
        <v>#DIV/0!</v>
      </c>
    </row>
    <row r="558" spans="1:7" ht="22.95" customHeight="1" x14ac:dyDescent="0.3">
      <c r="A558" s="5"/>
      <c r="B558" s="40" t="s">
        <v>612</v>
      </c>
      <c r="C558" s="5" t="s">
        <v>28</v>
      </c>
      <c r="D558" s="5">
        <v>1</v>
      </c>
      <c r="E558" s="89">
        <v>0</v>
      </c>
      <c r="F558" s="89">
        <f t="shared" si="103"/>
        <v>0</v>
      </c>
      <c r="G558" s="29" t="e">
        <f t="shared" si="102"/>
        <v>#DIV/0!</v>
      </c>
    </row>
    <row r="559" spans="1:7" s="20" customFormat="1" ht="12.15" customHeight="1" x14ac:dyDescent="0.3">
      <c r="A559" s="5"/>
      <c r="B559" s="6"/>
      <c r="C559" s="5"/>
      <c r="D559" s="5"/>
      <c r="E559" s="8"/>
      <c r="F559" s="50"/>
      <c r="G559" s="29"/>
    </row>
    <row r="560" spans="1:7" s="20" customFormat="1" ht="25.95" customHeight="1" x14ac:dyDescent="0.3">
      <c r="A560" s="21"/>
      <c r="B560" s="177"/>
      <c r="C560" s="177"/>
      <c r="D560" s="177"/>
      <c r="E560" s="177"/>
      <c r="F560" s="59">
        <f>+SUM(F549:F558)</f>
        <v>0</v>
      </c>
      <c r="G560" s="30" t="e">
        <f>+SUM(G549:G558)</f>
        <v>#DIV/0!</v>
      </c>
    </row>
    <row r="561" spans="1:7" s="45" customFormat="1" ht="26.4" customHeight="1" x14ac:dyDescent="0.3">
      <c r="A561" s="131">
        <v>16</v>
      </c>
      <c r="B561" s="176" t="s">
        <v>81</v>
      </c>
      <c r="C561" s="176"/>
      <c r="D561" s="176"/>
      <c r="E561" s="176"/>
      <c r="F561" s="176"/>
      <c r="G561" s="176"/>
    </row>
    <row r="562" spans="1:7" ht="17.399999999999999" customHeight="1" x14ac:dyDescent="0.3">
      <c r="A562" s="5">
        <v>16.100000000000001</v>
      </c>
      <c r="B562" s="40" t="s">
        <v>82</v>
      </c>
      <c r="C562" s="5" t="s">
        <v>2</v>
      </c>
      <c r="D562" s="5">
        <v>324.61</v>
      </c>
      <c r="E562" s="89">
        <v>0</v>
      </c>
      <c r="F562" s="89">
        <f>+D562*E562</f>
        <v>0</v>
      </c>
      <c r="G562" s="100" t="e">
        <f>+F562/G565</f>
        <v>#DIV/0!</v>
      </c>
    </row>
    <row r="563" spans="1:7" s="20" customFormat="1" ht="12.15" customHeight="1" x14ac:dyDescent="0.3">
      <c r="A563" s="5"/>
      <c r="B563" s="6"/>
      <c r="C563" s="5"/>
      <c r="D563" s="5"/>
      <c r="E563" s="8"/>
      <c r="F563" s="50"/>
      <c r="G563" s="29"/>
    </row>
    <row r="564" spans="1:7" s="20" customFormat="1" ht="25.95" customHeight="1" x14ac:dyDescent="0.3">
      <c r="A564" s="21"/>
      <c r="B564" s="177"/>
      <c r="C564" s="177"/>
      <c r="D564" s="177"/>
      <c r="E564" s="177"/>
      <c r="F564" s="59">
        <f>+F562</f>
        <v>0</v>
      </c>
      <c r="G564" s="30" t="e">
        <f>+G562</f>
        <v>#DIV/0!</v>
      </c>
    </row>
    <row r="565" spans="1:7" s="20" customFormat="1" ht="34.950000000000003" customHeight="1" x14ac:dyDescent="0.3">
      <c r="A565" s="19"/>
      <c r="C565" s="19"/>
      <c r="D565" s="19"/>
      <c r="E565" s="221" t="s">
        <v>205</v>
      </c>
      <c r="F565" s="221"/>
      <c r="G565" s="134">
        <f>+F564+F560+F547+F532+F509+F498+F423+F415+F407+F396+F386+F375+F369</f>
        <v>0</v>
      </c>
    </row>
  </sheetData>
  <mergeCells count="87">
    <mergeCell ref="B548:G548"/>
    <mergeCell ref="B560:E560"/>
    <mergeCell ref="B561:G561"/>
    <mergeCell ref="B564:E564"/>
    <mergeCell ref="E565:F565"/>
    <mergeCell ref="B510:G510"/>
    <mergeCell ref="B533:G533"/>
    <mergeCell ref="B547:E547"/>
    <mergeCell ref="B423:E423"/>
    <mergeCell ref="B424:G424"/>
    <mergeCell ref="B498:E498"/>
    <mergeCell ref="B499:G499"/>
    <mergeCell ref="B509:E509"/>
    <mergeCell ref="A364:G364"/>
    <mergeCell ref="B366:G366"/>
    <mergeCell ref="B369:E369"/>
    <mergeCell ref="B11:G11"/>
    <mergeCell ref="B273:E273"/>
    <mergeCell ref="B274:G274"/>
    <mergeCell ref="B300:E300"/>
    <mergeCell ref="B310:G310"/>
    <mergeCell ref="B71:G71"/>
    <mergeCell ref="B16:E16"/>
    <mergeCell ref="B17:G17"/>
    <mergeCell ref="B26:E26"/>
    <mergeCell ref="B27:G27"/>
    <mergeCell ref="B40:E40"/>
    <mergeCell ref="B41:G41"/>
    <mergeCell ref="B52:E52"/>
    <mergeCell ref="A1:G1"/>
    <mergeCell ref="A2:G2"/>
    <mergeCell ref="A3:G3"/>
    <mergeCell ref="B5:G5"/>
    <mergeCell ref="B10:E10"/>
    <mergeCell ref="B53:G53"/>
    <mergeCell ref="B60:E60"/>
    <mergeCell ref="B61:G61"/>
    <mergeCell ref="B70:E70"/>
    <mergeCell ref="B199:E199"/>
    <mergeCell ref="B108:E108"/>
    <mergeCell ref="B109:G109"/>
    <mergeCell ref="B119:E119"/>
    <mergeCell ref="B120:G120"/>
    <mergeCell ref="A145:C145"/>
    <mergeCell ref="B171:E171"/>
    <mergeCell ref="B172:G172"/>
    <mergeCell ref="B190:E190"/>
    <mergeCell ref="B191:G191"/>
    <mergeCell ref="B233:E233"/>
    <mergeCell ref="B200:G200"/>
    <mergeCell ref="B205:E205"/>
    <mergeCell ref="B206:G206"/>
    <mergeCell ref="B209:E209"/>
    <mergeCell ref="E210:F210"/>
    <mergeCell ref="A212:G212"/>
    <mergeCell ref="B214:G214"/>
    <mergeCell ref="B217:E217"/>
    <mergeCell ref="B218:G218"/>
    <mergeCell ref="B223:E223"/>
    <mergeCell ref="B224:G224"/>
    <mergeCell ref="B234:G234"/>
    <mergeCell ref="B243:E243"/>
    <mergeCell ref="B244:G244"/>
    <mergeCell ref="B254:E254"/>
    <mergeCell ref="B255:G255"/>
    <mergeCell ref="B263:E263"/>
    <mergeCell ref="E362:F362"/>
    <mergeCell ref="B264:G264"/>
    <mergeCell ref="B301:G301"/>
    <mergeCell ref="B309:E309"/>
    <mergeCell ref="B333:G333"/>
    <mergeCell ref="B347:G347"/>
    <mergeCell ref="B357:E357"/>
    <mergeCell ref="B358:G358"/>
    <mergeCell ref="B361:E361"/>
    <mergeCell ref="B346:E346"/>
    <mergeCell ref="B370:G370"/>
    <mergeCell ref="B375:E375"/>
    <mergeCell ref="B376:G376"/>
    <mergeCell ref="B386:E386"/>
    <mergeCell ref="B387:G387"/>
    <mergeCell ref="B416:G416"/>
    <mergeCell ref="B396:E396"/>
    <mergeCell ref="B397:G397"/>
    <mergeCell ref="B407:E407"/>
    <mergeCell ref="B408:G408"/>
    <mergeCell ref="B415:E415"/>
  </mergeCells>
  <phoneticPr fontId="12" type="noConversion"/>
  <pageMargins left="0.7" right="0.7" top="0.75" bottom="0.75" header="0.3" footer="0.3"/>
  <pageSetup paperSize="9" scale="47" orientation="portrait" r:id="rId1"/>
  <rowBreaks count="3" manualBreakCount="3">
    <brk id="126" max="6" man="1"/>
    <brk id="171" max="6" man="1"/>
    <brk id="21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29"/>
  <sheetViews>
    <sheetView zoomScale="80" zoomScaleNormal="80" workbookViewId="0">
      <selection activeCell="C1" sqref="C1"/>
    </sheetView>
  </sheetViews>
  <sheetFormatPr baseColWidth="10" defaultColWidth="11.5546875" defaultRowHeight="14.4" x14ac:dyDescent="0.3"/>
  <cols>
    <col min="1" max="1" width="11.5546875" style="141"/>
    <col min="2" max="2" width="11.6640625" style="140" bestFit="1" customWidth="1"/>
    <col min="3" max="3" width="70.5546875" style="140" customWidth="1"/>
    <col min="4" max="4" width="11.5546875" style="140"/>
    <col min="5" max="5" width="19.6640625" style="140" customWidth="1"/>
    <col min="6" max="6" width="16.5546875" style="140" customWidth="1"/>
    <col min="7" max="7" width="30" style="140" customWidth="1"/>
    <col min="8" max="8" width="11.5546875" style="141"/>
    <col min="9" max="9" width="24.6640625" style="141" customWidth="1"/>
    <col min="10" max="10" width="18.33203125" style="141" bestFit="1" customWidth="1"/>
    <col min="11" max="12" width="16.6640625" style="141" bestFit="1" customWidth="1"/>
    <col min="13" max="16384" width="11.5546875" style="141"/>
  </cols>
  <sheetData>
    <row r="1" spans="2:12" ht="15" thickBot="1" x14ac:dyDescent="0.35"/>
    <row r="2" spans="2:12" ht="15" thickBot="1" x14ac:dyDescent="0.35">
      <c r="B2" s="187" t="s">
        <v>738</v>
      </c>
      <c r="C2" s="188"/>
      <c r="D2" s="188"/>
      <c r="E2" s="188"/>
      <c r="F2" s="188"/>
      <c r="G2" s="189"/>
    </row>
    <row r="3" spans="2:12" ht="50.4" customHeight="1" x14ac:dyDescent="0.3">
      <c r="B3" s="190"/>
      <c r="C3" s="191"/>
      <c r="D3" s="191"/>
      <c r="E3" s="191"/>
      <c r="F3" s="191"/>
      <c r="G3" s="192"/>
    </row>
    <row r="4" spans="2:12" ht="18" customHeight="1" thickBot="1" x14ac:dyDescent="0.35">
      <c r="B4" s="193" t="s">
        <v>740</v>
      </c>
      <c r="C4" s="194"/>
      <c r="D4" s="194"/>
      <c r="E4" s="194"/>
      <c r="F4" s="194"/>
      <c r="G4" s="195"/>
    </row>
    <row r="5" spans="2:12" x14ac:dyDescent="0.3">
      <c r="B5" s="196" t="s">
        <v>741</v>
      </c>
      <c r="C5" s="198" t="s">
        <v>742</v>
      </c>
      <c r="D5" s="198" t="s">
        <v>28</v>
      </c>
      <c r="E5" s="162"/>
      <c r="F5" s="200" t="s">
        <v>743</v>
      </c>
      <c r="G5" s="201"/>
    </row>
    <row r="6" spans="2:12" ht="15" thickBot="1" x14ac:dyDescent="0.35">
      <c r="B6" s="197"/>
      <c r="C6" s="199"/>
      <c r="D6" s="199"/>
      <c r="E6" s="163" t="s">
        <v>760</v>
      </c>
      <c r="F6" s="144" t="s">
        <v>745</v>
      </c>
      <c r="G6" s="145" t="s">
        <v>746</v>
      </c>
    </row>
    <row r="7" spans="2:12" ht="15" thickBot="1" x14ac:dyDescent="0.35">
      <c r="B7" s="202" t="s">
        <v>747</v>
      </c>
      <c r="C7" s="203"/>
      <c r="D7" s="203"/>
      <c r="E7" s="203"/>
      <c r="F7" s="203"/>
      <c r="G7" s="204"/>
    </row>
    <row r="8" spans="2:12" ht="19.95" customHeight="1" x14ac:dyDescent="0.3">
      <c r="B8" s="146">
        <v>1.1000000000000001</v>
      </c>
      <c r="C8" s="147" t="s">
        <v>748</v>
      </c>
      <c r="D8" s="148" t="s">
        <v>28</v>
      </c>
      <c r="E8" s="148">
        <v>1</v>
      </c>
      <c r="F8" s="149">
        <v>0</v>
      </c>
      <c r="G8" s="150">
        <f>+F8*E8</f>
        <v>0</v>
      </c>
    </row>
    <row r="9" spans="2:12" ht="19.95" customHeight="1" x14ac:dyDescent="0.3">
      <c r="B9" s="155">
        <v>1.2</v>
      </c>
      <c r="C9" s="156" t="s">
        <v>761</v>
      </c>
      <c r="D9" s="148" t="s">
        <v>28</v>
      </c>
      <c r="E9" s="157">
        <v>6</v>
      </c>
      <c r="F9" s="158">
        <v>0</v>
      </c>
      <c r="G9" s="150">
        <f t="shared" ref="G9:G12" si="0">+F9*E9</f>
        <v>0</v>
      </c>
    </row>
    <row r="10" spans="2:12" ht="19.95" customHeight="1" x14ac:dyDescent="0.3">
      <c r="B10" s="155">
        <v>1.4</v>
      </c>
      <c r="C10" s="156" t="s">
        <v>762</v>
      </c>
      <c r="D10" s="148" t="s">
        <v>28</v>
      </c>
      <c r="E10" s="157">
        <v>6</v>
      </c>
      <c r="F10" s="158">
        <v>0</v>
      </c>
      <c r="G10" s="150">
        <f t="shared" si="0"/>
        <v>0</v>
      </c>
      <c r="I10" s="152"/>
      <c r="J10" s="164"/>
      <c r="K10" s="164"/>
      <c r="L10" s="164"/>
    </row>
    <row r="11" spans="2:12" ht="19.95" customHeight="1" x14ac:dyDescent="0.3">
      <c r="B11" s="155">
        <v>1.5</v>
      </c>
      <c r="C11" s="156" t="s">
        <v>763</v>
      </c>
      <c r="D11" s="148" t="s">
        <v>28</v>
      </c>
      <c r="E11" s="157">
        <v>1</v>
      </c>
      <c r="F11" s="158">
        <v>0</v>
      </c>
      <c r="G11" s="150">
        <f t="shared" si="0"/>
        <v>0</v>
      </c>
    </row>
    <row r="12" spans="2:12" ht="19.95" customHeight="1" thickBot="1" x14ac:dyDescent="0.35">
      <c r="B12" s="155">
        <v>1.6</v>
      </c>
      <c r="C12" s="156" t="s">
        <v>764</v>
      </c>
      <c r="D12" s="148" t="s">
        <v>28</v>
      </c>
      <c r="E12" s="157">
        <v>173</v>
      </c>
      <c r="F12" s="158">
        <v>0</v>
      </c>
      <c r="G12" s="150">
        <f t="shared" si="0"/>
        <v>0</v>
      </c>
    </row>
    <row r="13" spans="2:12" ht="19.95" customHeight="1" thickBot="1" x14ac:dyDescent="0.35">
      <c r="B13" s="205" t="s">
        <v>749</v>
      </c>
      <c r="C13" s="206"/>
      <c r="D13" s="206"/>
      <c r="E13" s="206"/>
      <c r="F13" s="206"/>
      <c r="G13" s="151">
        <f>SUM(G8:G12)</f>
        <v>0</v>
      </c>
      <c r="I13" s="152"/>
    </row>
    <row r="14" spans="2:12" ht="19.95" customHeight="1" thickBot="1" x14ac:dyDescent="0.35">
      <c r="B14" s="207" t="s">
        <v>750</v>
      </c>
      <c r="C14" s="208"/>
      <c r="D14" s="208"/>
      <c r="E14" s="208"/>
      <c r="F14" s="208"/>
      <c r="G14" s="153">
        <f>G13*0.19</f>
        <v>0</v>
      </c>
    </row>
    <row r="15" spans="2:12" ht="19.95" customHeight="1" thickBot="1" x14ac:dyDescent="0.35">
      <c r="B15" s="209" t="s">
        <v>751</v>
      </c>
      <c r="C15" s="210"/>
      <c r="D15" s="210"/>
      <c r="E15" s="210"/>
      <c r="F15" s="210"/>
      <c r="G15" s="154">
        <f>G13+G14</f>
        <v>0</v>
      </c>
    </row>
    <row r="16" spans="2:12" ht="19.95" customHeight="1" x14ac:dyDescent="0.3">
      <c r="B16" s="196" t="s">
        <v>741</v>
      </c>
      <c r="C16" s="198" t="s">
        <v>742</v>
      </c>
      <c r="D16" s="198" t="s">
        <v>28</v>
      </c>
      <c r="E16" s="162"/>
      <c r="F16" s="200" t="s">
        <v>743</v>
      </c>
      <c r="G16" s="201"/>
    </row>
    <row r="17" spans="2:7" ht="19.95" customHeight="1" thickBot="1" x14ac:dyDescent="0.35">
      <c r="B17" s="197"/>
      <c r="C17" s="199"/>
      <c r="D17" s="199"/>
      <c r="E17" s="163" t="s">
        <v>760</v>
      </c>
      <c r="F17" s="144" t="s">
        <v>745</v>
      </c>
      <c r="G17" s="145" t="s">
        <v>746</v>
      </c>
    </row>
    <row r="18" spans="2:7" ht="19.95" customHeight="1" thickBot="1" x14ac:dyDescent="0.35">
      <c r="B18" s="202" t="s">
        <v>752</v>
      </c>
      <c r="C18" s="203"/>
      <c r="D18" s="203"/>
      <c r="E18" s="203"/>
      <c r="F18" s="203"/>
      <c r="G18" s="204"/>
    </row>
    <row r="19" spans="2:7" ht="19.95" customHeight="1" x14ac:dyDescent="0.3">
      <c r="B19" s="146">
        <v>1.1000000000000001</v>
      </c>
      <c r="C19" s="147" t="s">
        <v>753</v>
      </c>
      <c r="D19" s="148" t="s">
        <v>28</v>
      </c>
      <c r="E19" s="148">
        <v>1</v>
      </c>
      <c r="F19" s="149">
        <v>0</v>
      </c>
      <c r="G19" s="150">
        <f>+F19*E19</f>
        <v>0</v>
      </c>
    </row>
    <row r="20" spans="2:7" ht="19.95" customHeight="1" x14ac:dyDescent="0.3">
      <c r="B20" s="155">
        <v>1.2</v>
      </c>
      <c r="C20" s="156" t="s">
        <v>754</v>
      </c>
      <c r="D20" s="148" t="s">
        <v>28</v>
      </c>
      <c r="E20" s="157">
        <v>2</v>
      </c>
      <c r="F20" s="158">
        <v>0</v>
      </c>
      <c r="G20" s="150">
        <f t="shared" ref="G20:G24" si="1">+F20*E20</f>
        <v>0</v>
      </c>
    </row>
    <row r="21" spans="2:7" ht="19.95" customHeight="1" x14ac:dyDescent="0.3">
      <c r="B21" s="155">
        <v>1.3</v>
      </c>
      <c r="C21" s="156" t="s">
        <v>755</v>
      </c>
      <c r="D21" s="148" t="s">
        <v>28</v>
      </c>
      <c r="E21" s="157">
        <v>3</v>
      </c>
      <c r="F21" s="158">
        <v>0</v>
      </c>
      <c r="G21" s="150">
        <f t="shared" si="1"/>
        <v>0</v>
      </c>
    </row>
    <row r="22" spans="2:7" ht="19.95" customHeight="1" x14ac:dyDescent="0.3">
      <c r="B22" s="155">
        <v>1.4</v>
      </c>
      <c r="C22" s="156" t="s">
        <v>765</v>
      </c>
      <c r="D22" s="148" t="s">
        <v>28</v>
      </c>
      <c r="E22" s="157">
        <v>1</v>
      </c>
      <c r="F22" s="158">
        <v>0</v>
      </c>
      <c r="G22" s="150">
        <f t="shared" si="1"/>
        <v>0</v>
      </c>
    </row>
    <row r="23" spans="2:7" ht="19.95" customHeight="1" x14ac:dyDescent="0.3">
      <c r="B23" s="155">
        <v>1.5</v>
      </c>
      <c r="C23" s="156" t="s">
        <v>756</v>
      </c>
      <c r="D23" s="148" t="s">
        <v>28</v>
      </c>
      <c r="E23" s="157">
        <v>57</v>
      </c>
      <c r="F23" s="158">
        <v>0</v>
      </c>
      <c r="G23" s="150">
        <f t="shared" si="1"/>
        <v>0</v>
      </c>
    </row>
    <row r="24" spans="2:7" ht="19.95" customHeight="1" thickBot="1" x14ac:dyDescent="0.35">
      <c r="B24" s="155">
        <v>1.6</v>
      </c>
      <c r="C24" s="156" t="s">
        <v>757</v>
      </c>
      <c r="D24" s="148" t="s">
        <v>28</v>
      </c>
      <c r="E24" s="157">
        <v>7</v>
      </c>
      <c r="F24" s="158">
        <v>0</v>
      </c>
      <c r="G24" s="150">
        <f t="shared" si="1"/>
        <v>0</v>
      </c>
    </row>
    <row r="25" spans="2:7" ht="19.95" customHeight="1" thickBot="1" x14ac:dyDescent="0.35">
      <c r="B25" s="205" t="s">
        <v>758</v>
      </c>
      <c r="C25" s="206"/>
      <c r="D25" s="206"/>
      <c r="E25" s="206"/>
      <c r="F25" s="206"/>
      <c r="G25" s="151">
        <f>SUM(G19:G24)</f>
        <v>0</v>
      </c>
    </row>
    <row r="26" spans="2:7" ht="19.95" customHeight="1" thickBot="1" x14ac:dyDescent="0.35">
      <c r="B26" s="207" t="s">
        <v>750</v>
      </c>
      <c r="C26" s="208"/>
      <c r="D26" s="208"/>
      <c r="E26" s="208"/>
      <c r="F26" s="208"/>
      <c r="G26" s="153">
        <f>G25*0.19</f>
        <v>0</v>
      </c>
    </row>
    <row r="27" spans="2:7" ht="19.95" customHeight="1" x14ac:dyDescent="0.3">
      <c r="B27" s="209" t="s">
        <v>751</v>
      </c>
      <c r="C27" s="210"/>
      <c r="D27" s="210"/>
      <c r="E27" s="210"/>
      <c r="F27" s="210"/>
      <c r="G27" s="159">
        <f>SUM(G25:G26)</f>
        <v>0</v>
      </c>
    </row>
    <row r="28" spans="2:7" ht="19.95" customHeight="1" x14ac:dyDescent="0.3">
      <c r="B28" s="160"/>
      <c r="C28" s="160"/>
      <c r="D28" s="160"/>
      <c r="E28" s="160"/>
      <c r="F28" s="160"/>
      <c r="G28" s="161"/>
    </row>
    <row r="29" spans="2:7" ht="15" customHeight="1" thickBot="1" x14ac:dyDescent="0.35">
      <c r="B29" s="211" t="s">
        <v>759</v>
      </c>
      <c r="C29" s="212"/>
      <c r="D29" s="212"/>
      <c r="E29" s="212"/>
      <c r="F29" s="213">
        <f>G15+G27</f>
        <v>0</v>
      </c>
      <c r="G29" s="214"/>
    </row>
  </sheetData>
  <mergeCells count="21">
    <mergeCell ref="B18:G18"/>
    <mergeCell ref="B25:F25"/>
    <mergeCell ref="B26:F26"/>
    <mergeCell ref="B27:F27"/>
    <mergeCell ref="B29:E29"/>
    <mergeCell ref="F29:G29"/>
    <mergeCell ref="B7:G7"/>
    <mergeCell ref="B13:F13"/>
    <mergeCell ref="B14:F14"/>
    <mergeCell ref="B15:F15"/>
    <mergeCell ref="B16:B17"/>
    <mergeCell ref="C16:C17"/>
    <mergeCell ref="D16:D17"/>
    <mergeCell ref="F16:G16"/>
    <mergeCell ref="B2:G2"/>
    <mergeCell ref="B3:G3"/>
    <mergeCell ref="B4:G4"/>
    <mergeCell ref="B5:B6"/>
    <mergeCell ref="C5:C6"/>
    <mergeCell ref="D5:D6"/>
    <mergeCell ref="F5:G5"/>
  </mergeCells>
  <pageMargins left="1.4960629921259843" right="1.4960629921259843" top="0.74803149606299213" bottom="1.1417322834645669" header="0.31496062992125984" footer="0.31496062992125984"/>
  <pageSetup scale="65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96"/>
  <sheetViews>
    <sheetView view="pageBreakPreview" topLeftCell="A376" zoomScale="70" zoomScaleNormal="70" zoomScaleSheetLayoutView="70" workbookViewId="0">
      <selection activeCell="G212" sqref="E212:G212"/>
    </sheetView>
  </sheetViews>
  <sheetFormatPr baseColWidth="10" defaultColWidth="9.109375" defaultRowHeight="13.8" x14ac:dyDescent="0.3"/>
  <cols>
    <col min="1" max="1" width="7.5546875" style="58" customWidth="1"/>
    <col min="2" max="2" width="62.44140625" style="65" customWidth="1"/>
    <col min="3" max="3" width="9" style="58" customWidth="1"/>
    <col min="4" max="4" width="12.88671875" style="66" customWidth="1"/>
    <col min="5" max="5" width="30.6640625" style="67" customWidth="1"/>
    <col min="6" max="6" width="26.5546875" style="67" customWidth="1"/>
    <col min="7" max="7" width="27.6640625" style="68" customWidth="1"/>
    <col min="8" max="8" width="5.109375" style="4" customWidth="1"/>
    <col min="9" max="16384" width="9.109375" style="4"/>
  </cols>
  <sheetData>
    <row r="1" spans="1:7" ht="30.75" customHeight="1" thickBot="1" x14ac:dyDescent="0.35">
      <c r="A1" s="218" t="s">
        <v>548</v>
      </c>
      <c r="B1" s="219"/>
      <c r="C1" s="219"/>
      <c r="D1" s="219"/>
      <c r="E1" s="219"/>
      <c r="F1" s="219"/>
      <c r="G1" s="220"/>
    </row>
    <row r="2" spans="1:7" ht="14.25" customHeight="1" thickBot="1" x14ac:dyDescent="0.35">
      <c r="A2" s="182"/>
      <c r="B2" s="182"/>
      <c r="C2" s="182"/>
      <c r="D2" s="182"/>
      <c r="E2" s="182"/>
      <c r="F2" s="182"/>
      <c r="G2" s="182"/>
    </row>
    <row r="3" spans="1:7" ht="34.950000000000003" customHeight="1" thickBot="1" x14ac:dyDescent="0.35">
      <c r="A3" s="184" t="s">
        <v>549</v>
      </c>
      <c r="B3" s="185"/>
      <c r="C3" s="185"/>
      <c r="D3" s="185"/>
      <c r="E3" s="185"/>
      <c r="F3" s="185"/>
      <c r="G3" s="186"/>
    </row>
    <row r="4" spans="1:7" s="58" customFormat="1" ht="38.85" customHeight="1" x14ac:dyDescent="0.3">
      <c r="A4" s="54" t="s">
        <v>129</v>
      </c>
      <c r="B4" s="54" t="s">
        <v>130</v>
      </c>
      <c r="C4" s="54" t="s">
        <v>131</v>
      </c>
      <c r="D4" s="55" t="s">
        <v>132</v>
      </c>
      <c r="E4" s="56" t="s">
        <v>127</v>
      </c>
      <c r="F4" s="56" t="s">
        <v>128</v>
      </c>
      <c r="G4" s="57" t="s">
        <v>133</v>
      </c>
    </row>
    <row r="5" spans="1:7" s="45" customFormat="1" ht="26.4" customHeight="1" x14ac:dyDescent="0.3">
      <c r="A5" s="131">
        <v>1</v>
      </c>
      <c r="B5" s="176" t="s">
        <v>0</v>
      </c>
      <c r="C5" s="176"/>
      <c r="D5" s="176"/>
      <c r="E5" s="176"/>
      <c r="F5" s="176"/>
      <c r="G5" s="176"/>
    </row>
    <row r="6" spans="1:7" ht="27.6" customHeight="1" x14ac:dyDescent="0.3">
      <c r="A6" s="5" t="s">
        <v>550</v>
      </c>
      <c r="B6" s="11" t="s">
        <v>551</v>
      </c>
      <c r="C6" s="5" t="s">
        <v>2</v>
      </c>
      <c r="D6" s="7">
        <v>113.2</v>
      </c>
      <c r="E6" s="50">
        <v>0</v>
      </c>
      <c r="F6" s="50">
        <f>+D6*E6</f>
        <v>0</v>
      </c>
      <c r="G6" s="29" t="e">
        <f>+F6/$G$212</f>
        <v>#DIV/0!</v>
      </c>
    </row>
    <row r="7" spans="1:7" ht="27.6" customHeight="1" x14ac:dyDescent="0.3">
      <c r="A7" s="5" t="s">
        <v>83</v>
      </c>
      <c r="B7" s="11" t="s">
        <v>1</v>
      </c>
      <c r="C7" s="5" t="s">
        <v>2</v>
      </c>
      <c r="D7" s="7">
        <v>342.46</v>
      </c>
      <c r="E7" s="50">
        <v>0</v>
      </c>
      <c r="F7" s="50">
        <f t="shared" ref="F7:F9" si="0">+D7*E7</f>
        <v>0</v>
      </c>
      <c r="G7" s="29" t="e">
        <f t="shared" ref="G7:G9" si="1">+F7/$G$212</f>
        <v>#DIV/0!</v>
      </c>
    </row>
    <row r="8" spans="1:7" ht="27.6" customHeight="1" x14ac:dyDescent="0.3">
      <c r="A8" s="5" t="s">
        <v>552</v>
      </c>
      <c r="B8" s="11" t="s">
        <v>553</v>
      </c>
      <c r="C8" s="5" t="s">
        <v>28</v>
      </c>
      <c r="D8" s="7">
        <v>1</v>
      </c>
      <c r="E8" s="50">
        <v>0</v>
      </c>
      <c r="F8" s="50">
        <f t="shared" si="0"/>
        <v>0</v>
      </c>
      <c r="G8" s="29" t="e">
        <f t="shared" si="1"/>
        <v>#DIV/0!</v>
      </c>
    </row>
    <row r="9" spans="1:7" ht="27.6" customHeight="1" x14ac:dyDescent="0.3">
      <c r="A9" s="5" t="s">
        <v>554</v>
      </c>
      <c r="B9" s="11" t="s">
        <v>555</v>
      </c>
      <c r="C9" s="5" t="s">
        <v>2</v>
      </c>
      <c r="D9" s="7">
        <v>295</v>
      </c>
      <c r="E9" s="50">
        <v>0</v>
      </c>
      <c r="F9" s="50">
        <f t="shared" si="0"/>
        <v>0</v>
      </c>
      <c r="G9" s="29" t="e">
        <f t="shared" si="1"/>
        <v>#DIV/0!</v>
      </c>
    </row>
    <row r="10" spans="1:7" s="20" customFormat="1" ht="25.95" customHeight="1" x14ac:dyDescent="0.3">
      <c r="A10" s="21"/>
      <c r="B10" s="177"/>
      <c r="C10" s="177"/>
      <c r="D10" s="177"/>
      <c r="E10" s="177"/>
      <c r="F10" s="59">
        <f>+SUM(F6:F9)</f>
        <v>0</v>
      </c>
      <c r="G10" s="30" t="e">
        <f>+SUM(G6:G9)</f>
        <v>#DIV/0!</v>
      </c>
    </row>
    <row r="11" spans="1:7" s="45" customFormat="1" ht="26.4" customHeight="1" x14ac:dyDescent="0.3">
      <c r="A11" s="131">
        <v>2</v>
      </c>
      <c r="B11" s="176" t="s">
        <v>3</v>
      </c>
      <c r="C11" s="176"/>
      <c r="D11" s="176"/>
      <c r="E11" s="176"/>
      <c r="F11" s="176"/>
      <c r="G11" s="176"/>
    </row>
    <row r="12" spans="1:7" ht="18" customHeight="1" x14ac:dyDescent="0.3">
      <c r="A12" s="5" t="s">
        <v>84</v>
      </c>
      <c r="B12" s="11" t="s">
        <v>4</v>
      </c>
      <c r="C12" s="5" t="s">
        <v>5</v>
      </c>
      <c r="D12" s="7">
        <v>276.47000000000003</v>
      </c>
      <c r="E12" s="50">
        <v>0</v>
      </c>
      <c r="F12" s="50">
        <f>+D12*E12</f>
        <v>0</v>
      </c>
      <c r="G12" s="29" t="e">
        <f>+F12/$G$212</f>
        <v>#DIV/0!</v>
      </c>
    </row>
    <row r="13" spans="1:7" ht="24.45" customHeight="1" x14ac:dyDescent="0.3">
      <c r="A13" s="10" t="s">
        <v>134</v>
      </c>
      <c r="B13" s="11" t="s">
        <v>556</v>
      </c>
      <c r="C13" s="10" t="s">
        <v>5</v>
      </c>
      <c r="D13" s="14">
        <v>101.14</v>
      </c>
      <c r="E13" s="50">
        <v>0</v>
      </c>
      <c r="F13" s="50">
        <f t="shared" ref="F13:F14" si="2">+D13*E13</f>
        <v>0</v>
      </c>
      <c r="G13" s="29" t="e">
        <f t="shared" ref="G13:G14" si="3">+F13/$G$212</f>
        <v>#DIV/0!</v>
      </c>
    </row>
    <row r="14" spans="1:7" ht="18" customHeight="1" x14ac:dyDescent="0.3">
      <c r="A14" s="5" t="s">
        <v>85</v>
      </c>
      <c r="B14" s="11" t="s">
        <v>6</v>
      </c>
      <c r="C14" s="5" t="s">
        <v>5</v>
      </c>
      <c r="D14" s="7">
        <v>276.47000000000003</v>
      </c>
      <c r="E14" s="50">
        <v>0</v>
      </c>
      <c r="F14" s="50">
        <f t="shared" si="2"/>
        <v>0</v>
      </c>
      <c r="G14" s="29" t="e">
        <f t="shared" si="3"/>
        <v>#DIV/0!</v>
      </c>
    </row>
    <row r="15" spans="1:7" s="20" customFormat="1" ht="25.95" customHeight="1" x14ac:dyDescent="0.3">
      <c r="A15" s="21"/>
      <c r="B15" s="177"/>
      <c r="C15" s="177"/>
      <c r="D15" s="177"/>
      <c r="E15" s="177"/>
      <c r="F15" s="59">
        <f>+SUM(F12:F14)</f>
        <v>0</v>
      </c>
      <c r="G15" s="30" t="e">
        <f>+SUM(G12:G14)</f>
        <v>#DIV/0!</v>
      </c>
    </row>
    <row r="16" spans="1:7" s="45" customFormat="1" ht="26.4" customHeight="1" x14ac:dyDescent="0.3">
      <c r="A16" s="131">
        <v>3</v>
      </c>
      <c r="B16" s="176" t="s">
        <v>7</v>
      </c>
      <c r="C16" s="176"/>
      <c r="D16" s="176"/>
      <c r="E16" s="176"/>
      <c r="F16" s="176"/>
      <c r="G16" s="176"/>
    </row>
    <row r="17" spans="1:7" ht="23.4" customHeight="1" x14ac:dyDescent="0.3">
      <c r="A17" s="5" t="s">
        <v>86</v>
      </c>
      <c r="B17" s="11" t="s">
        <v>8</v>
      </c>
      <c r="C17" s="5" t="s">
        <v>2</v>
      </c>
      <c r="D17" s="7">
        <v>12</v>
      </c>
      <c r="E17" s="50">
        <v>0</v>
      </c>
      <c r="F17" s="50">
        <f>+D17*E17</f>
        <v>0</v>
      </c>
      <c r="G17" s="29" t="e">
        <f>+F17/$G$212</f>
        <v>#DIV/0!</v>
      </c>
    </row>
    <row r="18" spans="1:7" ht="23.4" customHeight="1" x14ac:dyDescent="0.3">
      <c r="A18" s="5" t="s">
        <v>87</v>
      </c>
      <c r="B18" s="11" t="s">
        <v>9</v>
      </c>
      <c r="C18" s="5" t="s">
        <v>5</v>
      </c>
      <c r="D18" s="7">
        <v>4.2</v>
      </c>
      <c r="E18" s="50">
        <v>0</v>
      </c>
      <c r="F18" s="50">
        <f t="shared" ref="F18:F23" si="4">+D18*E18</f>
        <v>0</v>
      </c>
      <c r="G18" s="29" t="e">
        <f t="shared" ref="G18:G23" si="5">+F18/$G$212</f>
        <v>#DIV/0!</v>
      </c>
    </row>
    <row r="19" spans="1:7" ht="23.4" customHeight="1" x14ac:dyDescent="0.3">
      <c r="A19" s="5" t="s">
        <v>88</v>
      </c>
      <c r="B19" s="11" t="s">
        <v>10</v>
      </c>
      <c r="C19" s="5" t="s">
        <v>5</v>
      </c>
      <c r="D19" s="7">
        <v>17.27</v>
      </c>
      <c r="E19" s="50">
        <v>0</v>
      </c>
      <c r="F19" s="50">
        <f t="shared" si="4"/>
        <v>0</v>
      </c>
      <c r="G19" s="29" t="e">
        <f t="shared" si="5"/>
        <v>#DIV/0!</v>
      </c>
    </row>
    <row r="20" spans="1:7" ht="23.4" customHeight="1" x14ac:dyDescent="0.3">
      <c r="A20" s="5" t="s">
        <v>89</v>
      </c>
      <c r="B20" s="11" t="s">
        <v>11</v>
      </c>
      <c r="C20" s="5" t="s">
        <v>2</v>
      </c>
      <c r="D20" s="7">
        <v>337.14</v>
      </c>
      <c r="E20" s="50">
        <v>0</v>
      </c>
      <c r="F20" s="50">
        <f t="shared" si="4"/>
        <v>0</v>
      </c>
      <c r="G20" s="29" t="e">
        <f t="shared" si="5"/>
        <v>#DIV/0!</v>
      </c>
    </row>
    <row r="21" spans="1:7" ht="23.4" customHeight="1" x14ac:dyDescent="0.3">
      <c r="A21" s="5" t="s">
        <v>90</v>
      </c>
      <c r="B21" s="11" t="s">
        <v>12</v>
      </c>
      <c r="C21" s="5" t="s">
        <v>13</v>
      </c>
      <c r="D21" s="7">
        <v>2513.38</v>
      </c>
      <c r="E21" s="50">
        <v>0</v>
      </c>
      <c r="F21" s="50">
        <f t="shared" si="4"/>
        <v>0</v>
      </c>
      <c r="G21" s="29" t="e">
        <f t="shared" si="5"/>
        <v>#DIV/0!</v>
      </c>
    </row>
    <row r="22" spans="1:7" ht="23.4" customHeight="1" x14ac:dyDescent="0.3">
      <c r="A22" s="5" t="s">
        <v>91</v>
      </c>
      <c r="B22" s="11" t="s">
        <v>14</v>
      </c>
      <c r="C22" s="5" t="s">
        <v>13</v>
      </c>
      <c r="D22" s="7">
        <v>1554.98</v>
      </c>
      <c r="E22" s="50">
        <v>0</v>
      </c>
      <c r="F22" s="50">
        <f t="shared" si="4"/>
        <v>0</v>
      </c>
      <c r="G22" s="29" t="e">
        <f t="shared" si="5"/>
        <v>#DIV/0!</v>
      </c>
    </row>
    <row r="23" spans="1:7" ht="23.4" customHeight="1" x14ac:dyDescent="0.3">
      <c r="A23" s="5" t="s">
        <v>92</v>
      </c>
      <c r="B23" s="11" t="s">
        <v>15</v>
      </c>
      <c r="C23" s="5" t="s">
        <v>5</v>
      </c>
      <c r="D23" s="7">
        <v>1.4</v>
      </c>
      <c r="E23" s="50">
        <v>0</v>
      </c>
      <c r="F23" s="50">
        <f t="shared" si="4"/>
        <v>0</v>
      </c>
      <c r="G23" s="29" t="e">
        <f t="shared" si="5"/>
        <v>#DIV/0!</v>
      </c>
    </row>
    <row r="24" spans="1:7" s="20" customFormat="1" ht="25.95" customHeight="1" x14ac:dyDescent="0.3">
      <c r="A24" s="21"/>
      <c r="B24" s="222"/>
      <c r="C24" s="222"/>
      <c r="D24" s="222"/>
      <c r="E24" s="222"/>
      <c r="F24" s="59">
        <f>+SUM(F17:F23)</f>
        <v>0</v>
      </c>
      <c r="G24" s="30" t="e">
        <f>+SUM(G17:G23)</f>
        <v>#DIV/0!</v>
      </c>
    </row>
    <row r="25" spans="1:7" s="45" customFormat="1" ht="26.4" customHeight="1" x14ac:dyDescent="0.3">
      <c r="A25" s="131">
        <v>4</v>
      </c>
      <c r="B25" s="176" t="s">
        <v>16</v>
      </c>
      <c r="C25" s="176"/>
      <c r="D25" s="176"/>
      <c r="E25" s="176"/>
      <c r="F25" s="176"/>
      <c r="G25" s="176"/>
    </row>
    <row r="26" spans="1:7" ht="20.399999999999999" customHeight="1" x14ac:dyDescent="0.3">
      <c r="A26" s="5" t="s">
        <v>93</v>
      </c>
      <c r="B26" s="11" t="s">
        <v>17</v>
      </c>
      <c r="C26" s="5" t="s">
        <v>5</v>
      </c>
      <c r="D26" s="7">
        <v>10.63</v>
      </c>
      <c r="E26" s="50">
        <v>0</v>
      </c>
      <c r="F26" s="50">
        <f>+D26*E26</f>
        <v>0</v>
      </c>
      <c r="G26" s="29" t="e">
        <f>+F26/$G$212</f>
        <v>#DIV/0!</v>
      </c>
    </row>
    <row r="27" spans="1:7" ht="20.399999999999999" customHeight="1" x14ac:dyDescent="0.3">
      <c r="A27" s="5" t="s">
        <v>94</v>
      </c>
      <c r="B27" s="11" t="s">
        <v>18</v>
      </c>
      <c r="C27" s="5" t="s">
        <v>5</v>
      </c>
      <c r="D27" s="7">
        <v>0.51</v>
      </c>
      <c r="E27" s="50">
        <v>0</v>
      </c>
      <c r="F27" s="50">
        <f t="shared" ref="F27:F30" si="6">+D27*E27</f>
        <v>0</v>
      </c>
      <c r="G27" s="29" t="e">
        <f t="shared" ref="G27:G30" si="7">+F27/$G$212</f>
        <v>#DIV/0!</v>
      </c>
    </row>
    <row r="28" spans="1:7" ht="20.399999999999999" customHeight="1" x14ac:dyDescent="0.3">
      <c r="A28" s="5" t="s">
        <v>95</v>
      </c>
      <c r="B28" s="11" t="s">
        <v>19</v>
      </c>
      <c r="C28" s="5" t="s">
        <v>5</v>
      </c>
      <c r="D28" s="7">
        <v>4.95</v>
      </c>
      <c r="E28" s="50">
        <v>0</v>
      </c>
      <c r="F28" s="50">
        <f t="shared" si="6"/>
        <v>0</v>
      </c>
      <c r="G28" s="29" t="e">
        <f t="shared" si="7"/>
        <v>#DIV/0!</v>
      </c>
    </row>
    <row r="29" spans="1:7" ht="20.399999999999999" customHeight="1" x14ac:dyDescent="0.3">
      <c r="A29" s="5" t="s">
        <v>96</v>
      </c>
      <c r="B29" s="11" t="s">
        <v>12</v>
      </c>
      <c r="C29" s="5" t="s">
        <v>13</v>
      </c>
      <c r="D29" s="7">
        <v>6603.52</v>
      </c>
      <c r="E29" s="50">
        <v>0</v>
      </c>
      <c r="F29" s="50">
        <f t="shared" si="6"/>
        <v>0</v>
      </c>
      <c r="G29" s="29" t="e">
        <f t="shared" si="7"/>
        <v>#DIV/0!</v>
      </c>
    </row>
    <row r="30" spans="1:7" ht="20.399999999999999" customHeight="1" x14ac:dyDescent="0.3">
      <c r="A30" s="10" t="s">
        <v>138</v>
      </c>
      <c r="B30" s="11" t="s">
        <v>139</v>
      </c>
      <c r="C30" s="10" t="s">
        <v>23</v>
      </c>
      <c r="D30" s="14">
        <v>102</v>
      </c>
      <c r="E30" s="50">
        <v>0</v>
      </c>
      <c r="F30" s="50">
        <f t="shared" si="6"/>
        <v>0</v>
      </c>
      <c r="G30" s="29" t="e">
        <f t="shared" si="7"/>
        <v>#DIV/0!</v>
      </c>
    </row>
    <row r="31" spans="1:7" s="20" customFormat="1" ht="25.95" customHeight="1" x14ac:dyDescent="0.3">
      <c r="A31" s="21"/>
      <c r="B31" s="177"/>
      <c r="C31" s="177"/>
      <c r="D31" s="177"/>
      <c r="E31" s="177"/>
      <c r="F31" s="59">
        <f>+SUM(F26:F30)</f>
        <v>0</v>
      </c>
      <c r="G31" s="30" t="e">
        <f>+SUM(G26:G30)</f>
        <v>#DIV/0!</v>
      </c>
    </row>
    <row r="32" spans="1:7" s="45" customFormat="1" ht="26.4" customHeight="1" x14ac:dyDescent="0.3">
      <c r="A32" s="131">
        <v>5</v>
      </c>
      <c r="B32" s="176" t="s">
        <v>20</v>
      </c>
      <c r="C32" s="176"/>
      <c r="D32" s="176"/>
      <c r="E32" s="176"/>
      <c r="F32" s="176"/>
      <c r="G32" s="176"/>
    </row>
    <row r="33" spans="1:7" ht="32.4" customHeight="1" x14ac:dyDescent="0.3">
      <c r="A33" s="5" t="s">
        <v>217</v>
      </c>
      <c r="B33" s="11" t="s">
        <v>218</v>
      </c>
      <c r="C33" s="5" t="s">
        <v>2</v>
      </c>
      <c r="D33" s="7">
        <v>171.9</v>
      </c>
      <c r="E33" s="50">
        <v>0</v>
      </c>
      <c r="F33" s="50">
        <f>+D33*E33</f>
        <v>0</v>
      </c>
      <c r="G33" s="29" t="e">
        <f>+F33/$G$212</f>
        <v>#DIV/0!</v>
      </c>
    </row>
    <row r="34" spans="1:7" ht="32.4" customHeight="1" x14ac:dyDescent="0.3">
      <c r="A34" s="5" t="s">
        <v>97</v>
      </c>
      <c r="B34" s="11" t="s">
        <v>21</v>
      </c>
      <c r="C34" s="5" t="s">
        <v>2</v>
      </c>
      <c r="D34" s="7">
        <v>151.34</v>
      </c>
      <c r="E34" s="50">
        <v>0</v>
      </c>
      <c r="F34" s="50">
        <f t="shared" ref="F34:F39" si="8">+D34*E34</f>
        <v>0</v>
      </c>
      <c r="G34" s="29" t="e">
        <f t="shared" ref="G34:G39" si="9">+F34/$G$212</f>
        <v>#DIV/0!</v>
      </c>
    </row>
    <row r="35" spans="1:7" ht="32.4" customHeight="1" x14ac:dyDescent="0.3">
      <c r="A35" s="10" t="s">
        <v>140</v>
      </c>
      <c r="B35" s="11" t="s">
        <v>141</v>
      </c>
      <c r="C35" s="10" t="s">
        <v>2</v>
      </c>
      <c r="D35" s="14">
        <v>28.07</v>
      </c>
      <c r="E35" s="60">
        <v>0</v>
      </c>
      <c r="F35" s="50">
        <f t="shared" si="8"/>
        <v>0</v>
      </c>
      <c r="G35" s="29" t="e">
        <f t="shared" si="9"/>
        <v>#DIV/0!</v>
      </c>
    </row>
    <row r="36" spans="1:7" ht="32.4" customHeight="1" x14ac:dyDescent="0.3">
      <c r="A36" s="10" t="s">
        <v>219</v>
      </c>
      <c r="B36" s="11" t="s">
        <v>220</v>
      </c>
      <c r="C36" s="10" t="s">
        <v>2</v>
      </c>
      <c r="D36" s="14">
        <v>171.9</v>
      </c>
      <c r="E36" s="60">
        <v>0</v>
      </c>
      <c r="F36" s="50">
        <f t="shared" si="8"/>
        <v>0</v>
      </c>
      <c r="G36" s="29" t="e">
        <f t="shared" si="9"/>
        <v>#DIV/0!</v>
      </c>
    </row>
    <row r="37" spans="1:7" ht="32.4" customHeight="1" x14ac:dyDescent="0.3">
      <c r="A37" s="5" t="s">
        <v>221</v>
      </c>
      <c r="B37" s="11" t="s">
        <v>222</v>
      </c>
      <c r="C37" s="5" t="s">
        <v>23</v>
      </c>
      <c r="D37" s="7">
        <v>88.68</v>
      </c>
      <c r="E37" s="50">
        <v>0</v>
      </c>
      <c r="F37" s="50">
        <f t="shared" si="8"/>
        <v>0</v>
      </c>
      <c r="G37" s="29" t="e">
        <f t="shared" si="9"/>
        <v>#DIV/0!</v>
      </c>
    </row>
    <row r="38" spans="1:7" ht="32.4" customHeight="1" x14ac:dyDescent="0.3">
      <c r="A38" s="5" t="s">
        <v>98</v>
      </c>
      <c r="B38" s="11" t="s">
        <v>22</v>
      </c>
      <c r="C38" s="5" t="s">
        <v>23</v>
      </c>
      <c r="D38" s="7">
        <v>55.76</v>
      </c>
      <c r="E38" s="50">
        <v>0</v>
      </c>
      <c r="F38" s="50">
        <f t="shared" si="8"/>
        <v>0</v>
      </c>
      <c r="G38" s="29" t="e">
        <f t="shared" si="9"/>
        <v>#DIV/0!</v>
      </c>
    </row>
    <row r="39" spans="1:7" ht="32.4" customHeight="1" x14ac:dyDescent="0.3">
      <c r="A39" s="5" t="s">
        <v>99</v>
      </c>
      <c r="B39" s="11" t="s">
        <v>142</v>
      </c>
      <c r="C39" s="5" t="s">
        <v>2</v>
      </c>
      <c r="D39" s="7">
        <v>123.27</v>
      </c>
      <c r="E39" s="50">
        <v>0</v>
      </c>
      <c r="F39" s="50">
        <f t="shared" si="8"/>
        <v>0</v>
      </c>
      <c r="G39" s="29" t="e">
        <f t="shared" si="9"/>
        <v>#DIV/0!</v>
      </c>
    </row>
    <row r="40" spans="1:7" s="20" customFormat="1" ht="25.95" customHeight="1" x14ac:dyDescent="0.3">
      <c r="A40" s="21"/>
      <c r="B40" s="177"/>
      <c r="C40" s="177"/>
      <c r="D40" s="177"/>
      <c r="E40" s="177"/>
      <c r="F40" s="59">
        <f>+SUM(F33:F39)</f>
        <v>0</v>
      </c>
      <c r="G40" s="30" t="e">
        <f>+SUM(G33:G39)</f>
        <v>#DIV/0!</v>
      </c>
    </row>
    <row r="41" spans="1:7" s="45" customFormat="1" ht="26.4" customHeight="1" x14ac:dyDescent="0.3">
      <c r="A41" s="131">
        <v>6</v>
      </c>
      <c r="B41" s="176" t="s">
        <v>24</v>
      </c>
      <c r="C41" s="176"/>
      <c r="D41" s="176"/>
      <c r="E41" s="176"/>
      <c r="F41" s="176"/>
      <c r="G41" s="176"/>
    </row>
    <row r="42" spans="1:7" ht="22.2" customHeight="1" x14ac:dyDescent="0.3">
      <c r="A42" s="5" t="s">
        <v>100</v>
      </c>
      <c r="B42" s="11" t="s">
        <v>25</v>
      </c>
      <c r="C42" s="5" t="s">
        <v>2</v>
      </c>
      <c r="D42" s="7">
        <v>256.94</v>
      </c>
      <c r="E42" s="50">
        <v>0</v>
      </c>
      <c r="F42" s="50">
        <f>+D42*E42</f>
        <v>0</v>
      </c>
      <c r="G42" s="29" t="e">
        <f>+F42/$G$212</f>
        <v>#DIV/0!</v>
      </c>
    </row>
    <row r="43" spans="1:7" ht="22.2" customHeight="1" x14ac:dyDescent="0.3">
      <c r="A43" s="5" t="s">
        <v>225</v>
      </c>
      <c r="B43" s="11" t="s">
        <v>226</v>
      </c>
      <c r="C43" s="5" t="s">
        <v>2</v>
      </c>
      <c r="D43" s="7">
        <v>15.53</v>
      </c>
      <c r="E43" s="50">
        <v>0</v>
      </c>
      <c r="F43" s="50">
        <f t="shared" ref="F43:F46" si="10">+D43*E43</f>
        <v>0</v>
      </c>
      <c r="G43" s="29" t="e">
        <f t="shared" ref="G43:G46" si="11">+F43/$G$212</f>
        <v>#DIV/0!</v>
      </c>
    </row>
    <row r="44" spans="1:7" ht="22.2" customHeight="1" x14ac:dyDescent="0.3">
      <c r="A44" s="5" t="s">
        <v>450</v>
      </c>
      <c r="B44" s="11" t="s">
        <v>451</v>
      </c>
      <c r="C44" s="5" t="s">
        <v>23</v>
      </c>
      <c r="D44" s="7">
        <v>15.53</v>
      </c>
      <c r="E44" s="50">
        <v>0</v>
      </c>
      <c r="F44" s="50">
        <f t="shared" si="10"/>
        <v>0</v>
      </c>
      <c r="G44" s="29" t="e">
        <f t="shared" si="11"/>
        <v>#DIV/0!</v>
      </c>
    </row>
    <row r="45" spans="1:7" ht="22.2" customHeight="1" x14ac:dyDescent="0.3">
      <c r="A45" s="5" t="s">
        <v>557</v>
      </c>
      <c r="B45" s="11" t="s">
        <v>558</v>
      </c>
      <c r="C45" s="5" t="s">
        <v>23</v>
      </c>
      <c r="D45" s="7">
        <v>23.12</v>
      </c>
      <c r="E45" s="50">
        <v>0</v>
      </c>
      <c r="F45" s="50">
        <f t="shared" si="10"/>
        <v>0</v>
      </c>
      <c r="G45" s="29" t="e">
        <f t="shared" si="11"/>
        <v>#DIV/0!</v>
      </c>
    </row>
    <row r="46" spans="1:7" ht="22.2" customHeight="1" x14ac:dyDescent="0.3">
      <c r="A46" s="5" t="s">
        <v>102</v>
      </c>
      <c r="B46" s="11" t="s">
        <v>27</v>
      </c>
      <c r="C46" s="5" t="s">
        <v>28</v>
      </c>
      <c r="D46" s="7">
        <v>82</v>
      </c>
      <c r="E46" s="50">
        <v>0</v>
      </c>
      <c r="F46" s="50">
        <f t="shared" si="10"/>
        <v>0</v>
      </c>
      <c r="G46" s="29" t="e">
        <f t="shared" si="11"/>
        <v>#DIV/0!</v>
      </c>
    </row>
    <row r="47" spans="1:7" s="20" customFormat="1" ht="25.95" customHeight="1" x14ac:dyDescent="0.3">
      <c r="A47" s="21"/>
      <c r="B47" s="177"/>
      <c r="C47" s="177"/>
      <c r="D47" s="177"/>
      <c r="E47" s="177"/>
      <c r="F47" s="59">
        <f>+SUM(F42:F46)</f>
        <v>0</v>
      </c>
      <c r="G47" s="30" t="e">
        <f>+SUM(G42:G46)</f>
        <v>#DIV/0!</v>
      </c>
    </row>
    <row r="48" spans="1:7" s="45" customFormat="1" ht="26.4" customHeight="1" x14ac:dyDescent="0.3">
      <c r="A48" s="131">
        <v>7</v>
      </c>
      <c r="B48" s="176" t="s">
        <v>29</v>
      </c>
      <c r="C48" s="176"/>
      <c r="D48" s="176"/>
      <c r="E48" s="176"/>
      <c r="F48" s="176"/>
      <c r="G48" s="176"/>
    </row>
    <row r="49" spans="1:11" ht="12.15" customHeight="1" x14ac:dyDescent="0.3">
      <c r="A49" s="46"/>
      <c r="B49" s="32" t="s">
        <v>30</v>
      </c>
      <c r="C49" s="46"/>
      <c r="D49" s="47"/>
      <c r="E49" s="61"/>
      <c r="F49" s="61"/>
      <c r="G49" s="62"/>
    </row>
    <row r="50" spans="1:11" ht="60.6" customHeight="1" x14ac:dyDescent="0.3">
      <c r="A50" s="10" t="s">
        <v>143</v>
      </c>
      <c r="B50" s="11" t="s">
        <v>144</v>
      </c>
      <c r="C50" s="10" t="s">
        <v>2</v>
      </c>
      <c r="D50" s="14">
        <v>370.58</v>
      </c>
      <c r="E50" s="50">
        <v>0</v>
      </c>
      <c r="F50" s="50">
        <f>+D50*E50</f>
        <v>0</v>
      </c>
      <c r="G50" s="29" t="e">
        <f>+F50/$G$212</f>
        <v>#DIV/0!</v>
      </c>
    </row>
    <row r="51" spans="1:11" ht="30" customHeight="1" x14ac:dyDescent="0.3">
      <c r="A51" s="5" t="s">
        <v>103</v>
      </c>
      <c r="B51" s="11" t="s">
        <v>31</v>
      </c>
      <c r="C51" s="5" t="s">
        <v>13</v>
      </c>
      <c r="D51" s="7">
        <v>9223.2199999999993</v>
      </c>
      <c r="E51" s="50">
        <v>0</v>
      </c>
      <c r="F51" s="50">
        <f>+D51*E51</f>
        <v>0</v>
      </c>
      <c r="G51" s="29" t="e">
        <f>+F51/$G$212</f>
        <v>#DIV/0!</v>
      </c>
    </row>
    <row r="52" spans="1:11" s="20" customFormat="1" ht="25.95" customHeight="1" x14ac:dyDescent="0.3">
      <c r="A52" s="21"/>
      <c r="B52" s="177"/>
      <c r="C52" s="177"/>
      <c r="D52" s="177"/>
      <c r="E52" s="177"/>
      <c r="F52" s="59">
        <f>+SUM(F50:F51)</f>
        <v>0</v>
      </c>
      <c r="G52" s="30" t="e">
        <f>+SUM(G50:G51)</f>
        <v>#DIV/0!</v>
      </c>
    </row>
    <row r="53" spans="1:11" s="45" customFormat="1" ht="26.4" customHeight="1" x14ac:dyDescent="0.3">
      <c r="A53" s="131">
        <v>8</v>
      </c>
      <c r="B53" s="176" t="s">
        <v>34</v>
      </c>
      <c r="C53" s="176"/>
      <c r="D53" s="176"/>
      <c r="E53" s="176"/>
      <c r="F53" s="176"/>
      <c r="G53" s="176"/>
    </row>
    <row r="54" spans="1:11" ht="26.4" customHeight="1" x14ac:dyDescent="0.3">
      <c r="A54" s="16" t="s">
        <v>232</v>
      </c>
      <c r="B54" s="32" t="s">
        <v>0</v>
      </c>
      <c r="C54" s="46"/>
      <c r="D54" s="47"/>
      <c r="E54" s="61"/>
      <c r="F54" s="61"/>
      <c r="G54" s="62"/>
    </row>
    <row r="55" spans="1:11" ht="12.15" customHeight="1" x14ac:dyDescent="0.3">
      <c r="A55" s="5" t="s">
        <v>233</v>
      </c>
      <c r="B55" s="11" t="s">
        <v>4</v>
      </c>
      <c r="C55" s="5" t="s">
        <v>5</v>
      </c>
      <c r="D55" s="7">
        <v>144.44</v>
      </c>
      <c r="E55" s="50">
        <v>0</v>
      </c>
      <c r="F55" s="50">
        <f t="shared" ref="F55:F118" si="12">ROUND((D55*E55),0)</f>
        <v>0</v>
      </c>
      <c r="G55" s="29" t="e">
        <f>+F55/$G$212</f>
        <v>#DIV/0!</v>
      </c>
      <c r="K55" s="58" t="str">
        <f>+UPPER(C55)</f>
        <v>M3</v>
      </c>
    </row>
    <row r="56" spans="1:11" ht="25.2" customHeight="1" x14ac:dyDescent="0.3">
      <c r="A56" s="10" t="s">
        <v>235</v>
      </c>
      <c r="B56" s="11" t="s">
        <v>6</v>
      </c>
      <c r="C56" s="10" t="s">
        <v>5</v>
      </c>
      <c r="D56" s="14">
        <v>76.8</v>
      </c>
      <c r="E56" s="60">
        <v>0</v>
      </c>
      <c r="F56" s="50">
        <f t="shared" si="12"/>
        <v>0</v>
      </c>
      <c r="G56" s="29" t="e">
        <f>+F56/$G$212</f>
        <v>#DIV/0!</v>
      </c>
      <c r="K56" s="58" t="str">
        <f t="shared" ref="K56:K119" si="13">+UPPER(C56)</f>
        <v>M3</v>
      </c>
    </row>
    <row r="57" spans="1:11" ht="26.4" customHeight="1" x14ac:dyDescent="0.3">
      <c r="A57" s="16" t="s">
        <v>236</v>
      </c>
      <c r="B57" s="32" t="s">
        <v>237</v>
      </c>
      <c r="C57" s="46" t="s">
        <v>650</v>
      </c>
      <c r="D57" s="47"/>
      <c r="E57" s="61"/>
      <c r="F57" s="61"/>
      <c r="G57" s="29"/>
      <c r="K57" s="58" t="str">
        <f t="shared" si="13"/>
        <v/>
      </c>
    </row>
    <row r="58" spans="1:11" ht="26.4" customHeight="1" x14ac:dyDescent="0.3">
      <c r="A58" s="16"/>
      <c r="B58" s="32" t="s">
        <v>238</v>
      </c>
      <c r="C58" s="46" t="s">
        <v>650</v>
      </c>
      <c r="D58" s="47"/>
      <c r="E58" s="61"/>
      <c r="F58" s="61"/>
      <c r="G58" s="29"/>
      <c r="K58" s="58" t="str">
        <f t="shared" si="13"/>
        <v/>
      </c>
    </row>
    <row r="59" spans="1:11" ht="24.45" customHeight="1" x14ac:dyDescent="0.3">
      <c r="A59" s="10" t="s">
        <v>239</v>
      </c>
      <c r="B59" s="11" t="s">
        <v>240</v>
      </c>
      <c r="C59" s="10" t="s">
        <v>5</v>
      </c>
      <c r="D59" s="14">
        <v>67.64</v>
      </c>
      <c r="E59" s="60">
        <v>0</v>
      </c>
      <c r="F59" s="50">
        <f t="shared" si="12"/>
        <v>0</v>
      </c>
      <c r="G59" s="29" t="e">
        <f t="shared" ref="G59:G120" si="14">+F59/$G$212</f>
        <v>#DIV/0!</v>
      </c>
      <c r="K59" s="58" t="str">
        <f t="shared" si="13"/>
        <v>M3</v>
      </c>
    </row>
    <row r="60" spans="1:11" ht="25.95" customHeight="1" x14ac:dyDescent="0.3">
      <c r="A60" s="10" t="s">
        <v>241</v>
      </c>
      <c r="B60" s="11" t="s">
        <v>242</v>
      </c>
      <c r="C60" s="10" t="s">
        <v>5</v>
      </c>
      <c r="D60" s="14">
        <v>71.66</v>
      </c>
      <c r="E60" s="60">
        <v>0</v>
      </c>
      <c r="F60" s="50">
        <f t="shared" si="12"/>
        <v>0</v>
      </c>
      <c r="G60" s="29" t="e">
        <f t="shared" si="14"/>
        <v>#DIV/0!</v>
      </c>
      <c r="K60" s="58" t="str">
        <f t="shared" si="13"/>
        <v>M3</v>
      </c>
    </row>
    <row r="61" spans="1:11" ht="26.4" customHeight="1" x14ac:dyDescent="0.3">
      <c r="A61" s="16" t="s">
        <v>243</v>
      </c>
      <c r="B61" s="32" t="s">
        <v>244</v>
      </c>
      <c r="C61" s="46" t="s">
        <v>650</v>
      </c>
      <c r="D61" s="47"/>
      <c r="E61" s="61"/>
      <c r="F61" s="61"/>
      <c r="G61" s="29"/>
      <c r="K61" s="58" t="str">
        <f t="shared" si="13"/>
        <v/>
      </c>
    </row>
    <row r="62" spans="1:11" ht="12.15" customHeight="1" x14ac:dyDescent="0.3">
      <c r="A62" s="5" t="s">
        <v>245</v>
      </c>
      <c r="B62" s="11" t="s">
        <v>246</v>
      </c>
      <c r="C62" s="5" t="s">
        <v>531</v>
      </c>
      <c r="D62" s="7">
        <v>7</v>
      </c>
      <c r="E62" s="50">
        <v>0</v>
      </c>
      <c r="F62" s="50">
        <f t="shared" si="12"/>
        <v>0</v>
      </c>
      <c r="G62" s="29" t="e">
        <f t="shared" si="14"/>
        <v>#DIV/0!</v>
      </c>
      <c r="K62" s="58" t="str">
        <f t="shared" si="13"/>
        <v>M</v>
      </c>
    </row>
    <row r="63" spans="1:11" ht="12.15" customHeight="1" x14ac:dyDescent="0.3">
      <c r="A63" s="5" t="s">
        <v>247</v>
      </c>
      <c r="B63" s="11" t="s">
        <v>248</v>
      </c>
      <c r="C63" s="5" t="s">
        <v>28</v>
      </c>
      <c r="D63" s="7">
        <v>8</v>
      </c>
      <c r="E63" s="50">
        <v>0</v>
      </c>
      <c r="F63" s="50">
        <f t="shared" si="12"/>
        <v>0</v>
      </c>
      <c r="G63" s="29" t="e">
        <f t="shared" si="14"/>
        <v>#DIV/0!</v>
      </c>
      <c r="K63" s="58" t="str">
        <f t="shared" si="13"/>
        <v>UND</v>
      </c>
    </row>
    <row r="64" spans="1:11" ht="12.15" customHeight="1" x14ac:dyDescent="0.3">
      <c r="A64" s="5" t="s">
        <v>249</v>
      </c>
      <c r="B64" s="11" t="s">
        <v>250</v>
      </c>
      <c r="C64" s="5" t="s">
        <v>28</v>
      </c>
      <c r="D64" s="7">
        <v>4</v>
      </c>
      <c r="E64" s="50">
        <v>0</v>
      </c>
      <c r="F64" s="50">
        <f t="shared" si="12"/>
        <v>0</v>
      </c>
      <c r="G64" s="29" t="e">
        <f t="shared" si="14"/>
        <v>#DIV/0!</v>
      </c>
      <c r="K64" s="58" t="str">
        <f t="shared" si="13"/>
        <v>UND</v>
      </c>
    </row>
    <row r="65" spans="1:11" ht="12.15" customHeight="1" x14ac:dyDescent="0.3">
      <c r="A65" s="5" t="s">
        <v>251</v>
      </c>
      <c r="B65" s="11" t="s">
        <v>252</v>
      </c>
      <c r="C65" s="5" t="s">
        <v>28</v>
      </c>
      <c r="D65" s="7">
        <v>2</v>
      </c>
      <c r="E65" s="50">
        <v>0</v>
      </c>
      <c r="F65" s="50">
        <f t="shared" si="12"/>
        <v>0</v>
      </c>
      <c r="G65" s="29" t="e">
        <f t="shared" si="14"/>
        <v>#DIV/0!</v>
      </c>
      <c r="K65" s="58" t="str">
        <f t="shared" si="13"/>
        <v>UND</v>
      </c>
    </row>
    <row r="66" spans="1:11" ht="12.15" customHeight="1" x14ac:dyDescent="0.3">
      <c r="A66" s="5" t="s">
        <v>253</v>
      </c>
      <c r="B66" s="11" t="s">
        <v>254</v>
      </c>
      <c r="C66" s="5" t="s">
        <v>28</v>
      </c>
      <c r="D66" s="7">
        <v>1</v>
      </c>
      <c r="E66" s="50">
        <v>0</v>
      </c>
      <c r="F66" s="50">
        <f t="shared" si="12"/>
        <v>0</v>
      </c>
      <c r="G66" s="29" t="e">
        <f t="shared" si="14"/>
        <v>#DIV/0!</v>
      </c>
      <c r="K66" s="58" t="str">
        <f t="shared" si="13"/>
        <v>UND</v>
      </c>
    </row>
    <row r="67" spans="1:11" ht="12.15" customHeight="1" x14ac:dyDescent="0.3">
      <c r="A67" s="5" t="s">
        <v>255</v>
      </c>
      <c r="B67" s="11" t="s">
        <v>256</v>
      </c>
      <c r="C67" s="5" t="s">
        <v>28</v>
      </c>
      <c r="D67" s="7">
        <v>2</v>
      </c>
      <c r="E67" s="50">
        <v>0</v>
      </c>
      <c r="F67" s="50">
        <f t="shared" si="12"/>
        <v>0</v>
      </c>
      <c r="G67" s="29" t="e">
        <f t="shared" si="14"/>
        <v>#DIV/0!</v>
      </c>
      <c r="K67" s="58" t="str">
        <f t="shared" si="13"/>
        <v>UND</v>
      </c>
    </row>
    <row r="68" spans="1:11" ht="12.15" customHeight="1" x14ac:dyDescent="0.3">
      <c r="A68" s="5" t="s">
        <v>257</v>
      </c>
      <c r="B68" s="11" t="s">
        <v>258</v>
      </c>
      <c r="C68" s="5" t="s">
        <v>28</v>
      </c>
      <c r="D68" s="7">
        <v>2</v>
      </c>
      <c r="E68" s="50">
        <v>0</v>
      </c>
      <c r="F68" s="50">
        <f t="shared" si="12"/>
        <v>0</v>
      </c>
      <c r="G68" s="29" t="e">
        <f t="shared" si="14"/>
        <v>#DIV/0!</v>
      </c>
      <c r="K68" s="58" t="str">
        <f t="shared" si="13"/>
        <v>UND</v>
      </c>
    </row>
    <row r="69" spans="1:11" ht="12.15" customHeight="1" x14ac:dyDescent="0.3">
      <c r="A69" s="5" t="s">
        <v>259</v>
      </c>
      <c r="B69" s="11" t="s">
        <v>260</v>
      </c>
      <c r="C69" s="5" t="s">
        <v>28</v>
      </c>
      <c r="D69" s="7">
        <v>4</v>
      </c>
      <c r="E69" s="50">
        <v>0</v>
      </c>
      <c r="F69" s="50">
        <f t="shared" si="12"/>
        <v>0</v>
      </c>
      <c r="G69" s="29" t="e">
        <f t="shared" si="14"/>
        <v>#DIV/0!</v>
      </c>
      <c r="K69" s="58" t="str">
        <f t="shared" si="13"/>
        <v>UND</v>
      </c>
    </row>
    <row r="70" spans="1:11" ht="12.15" customHeight="1" x14ac:dyDescent="0.3">
      <c r="A70" s="5" t="s">
        <v>261</v>
      </c>
      <c r="B70" s="11" t="s">
        <v>262</v>
      </c>
      <c r="C70" s="5" t="s">
        <v>28</v>
      </c>
      <c r="D70" s="7">
        <v>3</v>
      </c>
      <c r="E70" s="50">
        <v>0</v>
      </c>
      <c r="F70" s="50">
        <f t="shared" si="12"/>
        <v>0</v>
      </c>
      <c r="G70" s="29" t="e">
        <f t="shared" si="14"/>
        <v>#DIV/0!</v>
      </c>
      <c r="K70" s="58" t="str">
        <f t="shared" si="13"/>
        <v>UND</v>
      </c>
    </row>
    <row r="71" spans="1:11" ht="20.85" customHeight="1" x14ac:dyDescent="0.3">
      <c r="A71" s="5" t="s">
        <v>263</v>
      </c>
      <c r="B71" s="11" t="s">
        <v>264</v>
      </c>
      <c r="C71" s="5" t="s">
        <v>28</v>
      </c>
      <c r="D71" s="7">
        <v>1</v>
      </c>
      <c r="E71" s="50">
        <v>0</v>
      </c>
      <c r="F71" s="50">
        <f t="shared" si="12"/>
        <v>0</v>
      </c>
      <c r="G71" s="29" t="e">
        <f t="shared" si="14"/>
        <v>#DIV/0!</v>
      </c>
      <c r="K71" s="58" t="str">
        <f t="shared" si="13"/>
        <v>UND</v>
      </c>
    </row>
    <row r="72" spans="1:11" ht="19.350000000000001" customHeight="1" x14ac:dyDescent="0.3">
      <c r="A72" s="5" t="s">
        <v>265</v>
      </c>
      <c r="B72" s="11" t="s">
        <v>266</v>
      </c>
      <c r="C72" s="5" t="s">
        <v>28</v>
      </c>
      <c r="D72" s="7">
        <v>2</v>
      </c>
      <c r="E72" s="50">
        <v>0</v>
      </c>
      <c r="F72" s="50">
        <f t="shared" si="12"/>
        <v>0</v>
      </c>
      <c r="G72" s="29" t="e">
        <f t="shared" si="14"/>
        <v>#DIV/0!</v>
      </c>
      <c r="K72" s="58" t="str">
        <f t="shared" si="13"/>
        <v>UND</v>
      </c>
    </row>
    <row r="73" spans="1:11" x14ac:dyDescent="0.3">
      <c r="A73" s="10" t="s">
        <v>269</v>
      </c>
      <c r="B73" s="11" t="s">
        <v>270</v>
      </c>
      <c r="C73" s="10" t="s">
        <v>28</v>
      </c>
      <c r="D73" s="14">
        <v>1</v>
      </c>
      <c r="E73" s="60">
        <v>0</v>
      </c>
      <c r="F73" s="50">
        <f t="shared" si="12"/>
        <v>0</v>
      </c>
      <c r="G73" s="29" t="e">
        <f t="shared" si="14"/>
        <v>#DIV/0!</v>
      </c>
      <c r="K73" s="58" t="str">
        <f t="shared" si="13"/>
        <v>UND</v>
      </c>
    </row>
    <row r="74" spans="1:11" ht="27.6" x14ac:dyDescent="0.3">
      <c r="A74" s="10" t="s">
        <v>559</v>
      </c>
      <c r="B74" s="11" t="s">
        <v>560</v>
      </c>
      <c r="C74" s="10" t="s">
        <v>28</v>
      </c>
      <c r="D74" s="14">
        <v>1</v>
      </c>
      <c r="E74" s="60">
        <v>0</v>
      </c>
      <c r="F74" s="50">
        <f t="shared" si="12"/>
        <v>0</v>
      </c>
      <c r="G74" s="29" t="e">
        <f t="shared" si="14"/>
        <v>#DIV/0!</v>
      </c>
      <c r="K74" s="58" t="str">
        <f t="shared" si="13"/>
        <v>UND</v>
      </c>
    </row>
    <row r="75" spans="1:11" ht="26.4" customHeight="1" x14ac:dyDescent="0.3">
      <c r="A75" s="16" t="s">
        <v>106</v>
      </c>
      <c r="B75" s="32" t="s">
        <v>35</v>
      </c>
      <c r="C75" s="46" t="s">
        <v>650</v>
      </c>
      <c r="D75" s="47"/>
      <c r="E75" s="61"/>
      <c r="F75" s="61"/>
      <c r="G75" s="29"/>
      <c r="K75" s="58" t="str">
        <f t="shared" si="13"/>
        <v/>
      </c>
    </row>
    <row r="76" spans="1:11" ht="12.15" customHeight="1" x14ac:dyDescent="0.3">
      <c r="A76" s="5" t="s">
        <v>36</v>
      </c>
      <c r="B76" s="11" t="s">
        <v>37</v>
      </c>
      <c r="C76" s="5" t="s">
        <v>28</v>
      </c>
      <c r="D76" s="7">
        <v>28</v>
      </c>
      <c r="E76" s="50">
        <v>0</v>
      </c>
      <c r="F76" s="50">
        <f t="shared" si="12"/>
        <v>0</v>
      </c>
      <c r="G76" s="29" t="e">
        <f t="shared" si="14"/>
        <v>#DIV/0!</v>
      </c>
      <c r="K76" s="58" t="str">
        <f t="shared" si="13"/>
        <v>UND</v>
      </c>
    </row>
    <row r="77" spans="1:11" ht="12.15" customHeight="1" x14ac:dyDescent="0.3">
      <c r="A77" s="5" t="s">
        <v>39</v>
      </c>
      <c r="B77" s="11" t="s">
        <v>40</v>
      </c>
      <c r="C77" s="5" t="s">
        <v>28</v>
      </c>
      <c r="D77" s="7">
        <v>4.9000000000000004</v>
      </c>
      <c r="E77" s="50">
        <v>0</v>
      </c>
      <c r="F77" s="50">
        <f t="shared" si="12"/>
        <v>0</v>
      </c>
      <c r="G77" s="29" t="e">
        <f t="shared" si="14"/>
        <v>#DIV/0!</v>
      </c>
      <c r="K77" s="58" t="str">
        <f t="shared" si="13"/>
        <v>UND</v>
      </c>
    </row>
    <row r="78" spans="1:11" ht="12.15" customHeight="1" x14ac:dyDescent="0.3">
      <c r="A78" s="5" t="s">
        <v>271</v>
      </c>
      <c r="B78" s="11" t="s">
        <v>272</v>
      </c>
      <c r="C78" s="5" t="s">
        <v>28</v>
      </c>
      <c r="D78" s="7">
        <v>0.7</v>
      </c>
      <c r="E78" s="50">
        <v>0</v>
      </c>
      <c r="F78" s="50">
        <f t="shared" si="12"/>
        <v>0</v>
      </c>
      <c r="G78" s="29" t="e">
        <f t="shared" si="14"/>
        <v>#DIV/0!</v>
      </c>
      <c r="K78" s="58" t="str">
        <f t="shared" si="13"/>
        <v>UND</v>
      </c>
    </row>
    <row r="79" spans="1:11" ht="12.15" customHeight="1" x14ac:dyDescent="0.3">
      <c r="A79" s="5" t="s">
        <v>41</v>
      </c>
      <c r="B79" s="11" t="s">
        <v>42</v>
      </c>
      <c r="C79" s="5" t="s">
        <v>28</v>
      </c>
      <c r="D79" s="7">
        <v>7.7</v>
      </c>
      <c r="E79" s="50">
        <v>0</v>
      </c>
      <c r="F79" s="50">
        <f t="shared" si="12"/>
        <v>0</v>
      </c>
      <c r="G79" s="29" t="e">
        <f t="shared" si="14"/>
        <v>#DIV/0!</v>
      </c>
      <c r="K79" s="58" t="str">
        <f t="shared" si="13"/>
        <v>UND</v>
      </c>
    </row>
    <row r="80" spans="1:11" ht="12.15" customHeight="1" x14ac:dyDescent="0.3">
      <c r="A80" s="5" t="s">
        <v>273</v>
      </c>
      <c r="B80" s="11" t="s">
        <v>274</v>
      </c>
      <c r="C80" s="5" t="s">
        <v>28</v>
      </c>
      <c r="D80" s="7">
        <v>2.1</v>
      </c>
      <c r="E80" s="50">
        <v>0</v>
      </c>
      <c r="F80" s="50">
        <f t="shared" si="12"/>
        <v>0</v>
      </c>
      <c r="G80" s="29" t="e">
        <f t="shared" si="14"/>
        <v>#DIV/0!</v>
      </c>
      <c r="K80" s="58" t="str">
        <f t="shared" si="13"/>
        <v>UND</v>
      </c>
    </row>
    <row r="81" spans="1:11" ht="24.45" customHeight="1" x14ac:dyDescent="0.3">
      <c r="A81" s="10" t="s">
        <v>145</v>
      </c>
      <c r="B81" s="11" t="s">
        <v>146</v>
      </c>
      <c r="C81" s="10" t="s">
        <v>531</v>
      </c>
      <c r="D81" s="14">
        <v>35.35</v>
      </c>
      <c r="E81" s="60">
        <v>0</v>
      </c>
      <c r="F81" s="50">
        <f t="shared" si="12"/>
        <v>0</v>
      </c>
      <c r="G81" s="29" t="e">
        <f t="shared" si="14"/>
        <v>#DIV/0!</v>
      </c>
      <c r="K81" s="58" t="str">
        <f t="shared" si="13"/>
        <v>M</v>
      </c>
    </row>
    <row r="82" spans="1:11" ht="24.45" customHeight="1" x14ac:dyDescent="0.3">
      <c r="A82" s="10" t="s">
        <v>148</v>
      </c>
      <c r="B82" s="11" t="s">
        <v>149</v>
      </c>
      <c r="C82" s="10" t="s">
        <v>531</v>
      </c>
      <c r="D82" s="14">
        <v>18.48</v>
      </c>
      <c r="E82" s="60">
        <v>0</v>
      </c>
      <c r="F82" s="50">
        <f t="shared" si="12"/>
        <v>0</v>
      </c>
      <c r="G82" s="29" t="e">
        <f t="shared" si="14"/>
        <v>#DIV/0!</v>
      </c>
      <c r="K82" s="58" t="str">
        <f t="shared" si="13"/>
        <v>M</v>
      </c>
    </row>
    <row r="83" spans="1:11" ht="24.45" customHeight="1" x14ac:dyDescent="0.3">
      <c r="A83" s="10" t="s">
        <v>150</v>
      </c>
      <c r="B83" s="11" t="s">
        <v>151</v>
      </c>
      <c r="C83" s="10" t="s">
        <v>531</v>
      </c>
      <c r="D83" s="14">
        <v>177.46</v>
      </c>
      <c r="E83" s="60">
        <v>0</v>
      </c>
      <c r="F83" s="50">
        <f t="shared" si="12"/>
        <v>0</v>
      </c>
      <c r="G83" s="29" t="e">
        <f t="shared" si="14"/>
        <v>#DIV/0!</v>
      </c>
      <c r="K83" s="58" t="str">
        <f t="shared" si="13"/>
        <v>M</v>
      </c>
    </row>
    <row r="84" spans="1:11" ht="24.45" customHeight="1" x14ac:dyDescent="0.3">
      <c r="A84" s="10" t="s">
        <v>152</v>
      </c>
      <c r="B84" s="11" t="s">
        <v>153</v>
      </c>
      <c r="C84" s="10" t="s">
        <v>531</v>
      </c>
      <c r="D84" s="14">
        <v>30.31</v>
      </c>
      <c r="E84" s="60">
        <v>0</v>
      </c>
      <c r="F84" s="50">
        <f t="shared" si="12"/>
        <v>0</v>
      </c>
      <c r="G84" s="29" t="e">
        <f t="shared" si="14"/>
        <v>#DIV/0!</v>
      </c>
      <c r="K84" s="58" t="str">
        <f t="shared" si="13"/>
        <v>M</v>
      </c>
    </row>
    <row r="85" spans="1:11" ht="24.45" customHeight="1" x14ac:dyDescent="0.3">
      <c r="A85" s="10" t="s">
        <v>154</v>
      </c>
      <c r="B85" s="11" t="s">
        <v>155</v>
      </c>
      <c r="C85" s="10" t="s">
        <v>531</v>
      </c>
      <c r="D85" s="14">
        <v>27.16</v>
      </c>
      <c r="E85" s="60">
        <v>0</v>
      </c>
      <c r="F85" s="50">
        <f t="shared" si="12"/>
        <v>0</v>
      </c>
      <c r="G85" s="29" t="e">
        <f t="shared" si="14"/>
        <v>#DIV/0!</v>
      </c>
      <c r="K85" s="58" t="str">
        <f t="shared" si="13"/>
        <v>M</v>
      </c>
    </row>
    <row r="86" spans="1:11" ht="24.45" customHeight="1" x14ac:dyDescent="0.3">
      <c r="A86" s="10" t="s">
        <v>156</v>
      </c>
      <c r="B86" s="11" t="s">
        <v>157</v>
      </c>
      <c r="C86" s="10" t="s">
        <v>531</v>
      </c>
      <c r="D86" s="14">
        <v>11.05</v>
      </c>
      <c r="E86" s="60">
        <v>0</v>
      </c>
      <c r="F86" s="50">
        <f t="shared" si="12"/>
        <v>0</v>
      </c>
      <c r="G86" s="29" t="e">
        <f t="shared" si="14"/>
        <v>#DIV/0!</v>
      </c>
      <c r="K86" s="58" t="str">
        <f t="shared" si="13"/>
        <v>M</v>
      </c>
    </row>
    <row r="87" spans="1:11" ht="20.85" customHeight="1" x14ac:dyDescent="0.3">
      <c r="A87" s="5" t="s">
        <v>275</v>
      </c>
      <c r="B87" s="11" t="s">
        <v>276</v>
      </c>
      <c r="C87" s="5" t="s">
        <v>28</v>
      </c>
      <c r="D87" s="7">
        <v>1</v>
      </c>
      <c r="E87" s="50">
        <v>0</v>
      </c>
      <c r="F87" s="50">
        <f t="shared" si="12"/>
        <v>0</v>
      </c>
      <c r="G87" s="29" t="e">
        <f t="shared" si="14"/>
        <v>#DIV/0!</v>
      </c>
      <c r="K87" s="58" t="str">
        <f t="shared" si="13"/>
        <v>UND</v>
      </c>
    </row>
    <row r="88" spans="1:11" ht="25.2" customHeight="1" x14ac:dyDescent="0.3">
      <c r="A88" s="10" t="s">
        <v>158</v>
      </c>
      <c r="B88" s="11" t="s">
        <v>159</v>
      </c>
      <c r="C88" s="10" t="s">
        <v>28</v>
      </c>
      <c r="D88" s="14">
        <v>4</v>
      </c>
      <c r="E88" s="60">
        <v>0</v>
      </c>
      <c r="F88" s="50">
        <f t="shared" si="12"/>
        <v>0</v>
      </c>
      <c r="G88" s="29" t="e">
        <f t="shared" si="14"/>
        <v>#DIV/0!</v>
      </c>
      <c r="K88" s="58" t="str">
        <f t="shared" si="13"/>
        <v>UND</v>
      </c>
    </row>
    <row r="89" spans="1:11" ht="37.35" customHeight="1" x14ac:dyDescent="0.3">
      <c r="A89" s="10" t="s">
        <v>160</v>
      </c>
      <c r="B89" s="11" t="s">
        <v>161</v>
      </c>
      <c r="C89" s="10" t="s">
        <v>28</v>
      </c>
      <c r="D89" s="14">
        <v>1</v>
      </c>
      <c r="E89" s="60">
        <v>0</v>
      </c>
      <c r="F89" s="50">
        <f t="shared" si="12"/>
        <v>0</v>
      </c>
      <c r="G89" s="29" t="e">
        <f t="shared" si="14"/>
        <v>#DIV/0!</v>
      </c>
      <c r="K89" s="58" t="str">
        <f t="shared" si="13"/>
        <v>UND</v>
      </c>
    </row>
    <row r="90" spans="1:11" ht="59.1" customHeight="1" x14ac:dyDescent="0.3">
      <c r="A90" s="10" t="s">
        <v>453</v>
      </c>
      <c r="B90" s="11" t="s">
        <v>454</v>
      </c>
      <c r="C90" s="10" t="s">
        <v>28</v>
      </c>
      <c r="D90" s="14">
        <v>1</v>
      </c>
      <c r="E90" s="60">
        <v>0</v>
      </c>
      <c r="F90" s="50">
        <f t="shared" si="12"/>
        <v>0</v>
      </c>
      <c r="G90" s="29" t="e">
        <f t="shared" si="14"/>
        <v>#DIV/0!</v>
      </c>
      <c r="K90" s="58" t="str">
        <f t="shared" si="13"/>
        <v>UND</v>
      </c>
    </row>
    <row r="91" spans="1:11" ht="59.7" customHeight="1" x14ac:dyDescent="0.3">
      <c r="A91" s="10" t="s">
        <v>455</v>
      </c>
      <c r="B91" s="11" t="s">
        <v>456</v>
      </c>
      <c r="C91" s="10" t="s">
        <v>28</v>
      </c>
      <c r="D91" s="14">
        <v>2</v>
      </c>
      <c r="E91" s="60">
        <v>0</v>
      </c>
      <c r="F91" s="50">
        <f t="shared" si="12"/>
        <v>0</v>
      </c>
      <c r="G91" s="29" t="e">
        <f t="shared" si="14"/>
        <v>#DIV/0!</v>
      </c>
      <c r="K91" s="58" t="str">
        <f t="shared" si="13"/>
        <v>UND</v>
      </c>
    </row>
    <row r="92" spans="1:11" ht="33" customHeight="1" x14ac:dyDescent="0.3">
      <c r="A92" s="10" t="s">
        <v>496</v>
      </c>
      <c r="B92" s="11" t="s">
        <v>561</v>
      </c>
      <c r="C92" s="10" t="s">
        <v>28</v>
      </c>
      <c r="D92" s="14">
        <v>4</v>
      </c>
      <c r="E92" s="60">
        <v>0</v>
      </c>
      <c r="F92" s="50">
        <f t="shared" si="12"/>
        <v>0</v>
      </c>
      <c r="G92" s="29" t="e">
        <f t="shared" si="14"/>
        <v>#DIV/0!</v>
      </c>
      <c r="K92" s="58" t="str">
        <f t="shared" si="13"/>
        <v>UND</v>
      </c>
    </row>
    <row r="93" spans="1:11" ht="33" customHeight="1" x14ac:dyDescent="0.3">
      <c r="A93" s="10" t="s">
        <v>164</v>
      </c>
      <c r="B93" s="11" t="s">
        <v>165</v>
      </c>
      <c r="C93" s="10" t="s">
        <v>28</v>
      </c>
      <c r="D93" s="14">
        <v>4</v>
      </c>
      <c r="E93" s="60">
        <v>0</v>
      </c>
      <c r="F93" s="50">
        <f t="shared" si="12"/>
        <v>0</v>
      </c>
      <c r="G93" s="29" t="e">
        <f t="shared" si="14"/>
        <v>#DIV/0!</v>
      </c>
      <c r="K93" s="58" t="str">
        <f t="shared" si="13"/>
        <v>UND</v>
      </c>
    </row>
    <row r="94" spans="1:11" ht="38.85" customHeight="1" x14ac:dyDescent="0.3">
      <c r="A94" s="10" t="s">
        <v>494</v>
      </c>
      <c r="B94" s="11" t="s">
        <v>562</v>
      </c>
      <c r="C94" s="10" t="s">
        <v>28</v>
      </c>
      <c r="D94" s="14">
        <v>1</v>
      </c>
      <c r="E94" s="60">
        <v>0</v>
      </c>
      <c r="F94" s="50">
        <f t="shared" si="12"/>
        <v>0</v>
      </c>
      <c r="G94" s="29" t="e">
        <f t="shared" si="14"/>
        <v>#DIV/0!</v>
      </c>
      <c r="K94" s="58" t="str">
        <f t="shared" si="13"/>
        <v>UND</v>
      </c>
    </row>
    <row r="95" spans="1:11" ht="26.4" customHeight="1" x14ac:dyDescent="0.3">
      <c r="A95" s="16" t="s">
        <v>107</v>
      </c>
      <c r="B95" s="32" t="s">
        <v>43</v>
      </c>
      <c r="C95" s="46" t="s">
        <v>650</v>
      </c>
      <c r="D95" s="47"/>
      <c r="E95" s="61"/>
      <c r="F95" s="61"/>
      <c r="G95" s="29"/>
      <c r="K95" s="58" t="str">
        <f t="shared" si="13"/>
        <v/>
      </c>
    </row>
    <row r="96" spans="1:11" ht="12.15" customHeight="1" x14ac:dyDescent="0.3">
      <c r="A96" s="5" t="s">
        <v>44</v>
      </c>
      <c r="B96" s="11" t="s">
        <v>45</v>
      </c>
      <c r="C96" s="5" t="s">
        <v>23</v>
      </c>
      <c r="D96" s="7">
        <v>41</v>
      </c>
      <c r="E96" s="50">
        <v>0</v>
      </c>
      <c r="F96" s="50">
        <f t="shared" si="12"/>
        <v>0</v>
      </c>
      <c r="G96" s="29" t="e">
        <f t="shared" si="14"/>
        <v>#DIV/0!</v>
      </c>
      <c r="K96" s="58" t="str">
        <f t="shared" si="13"/>
        <v>ML</v>
      </c>
    </row>
    <row r="97" spans="1:11" ht="12.15" customHeight="1" x14ac:dyDescent="0.3">
      <c r="A97" s="5" t="s">
        <v>281</v>
      </c>
      <c r="B97" s="11" t="s">
        <v>282</v>
      </c>
      <c r="C97" s="5" t="s">
        <v>23</v>
      </c>
      <c r="D97" s="7">
        <v>13</v>
      </c>
      <c r="E97" s="50">
        <v>0</v>
      </c>
      <c r="F97" s="50">
        <f t="shared" si="12"/>
        <v>0</v>
      </c>
      <c r="G97" s="29" t="e">
        <f t="shared" si="14"/>
        <v>#DIV/0!</v>
      </c>
      <c r="K97" s="58" t="str">
        <f t="shared" si="13"/>
        <v>ML</v>
      </c>
    </row>
    <row r="98" spans="1:11" ht="12.15" customHeight="1" x14ac:dyDescent="0.3">
      <c r="A98" s="5" t="s">
        <v>47</v>
      </c>
      <c r="B98" s="11" t="s">
        <v>48</v>
      </c>
      <c r="C98" s="5" t="s">
        <v>23</v>
      </c>
      <c r="D98" s="7">
        <v>49</v>
      </c>
      <c r="E98" s="50">
        <v>0</v>
      </c>
      <c r="F98" s="50">
        <f t="shared" si="12"/>
        <v>0</v>
      </c>
      <c r="G98" s="29" t="e">
        <f t="shared" si="14"/>
        <v>#DIV/0!</v>
      </c>
      <c r="K98" s="58" t="str">
        <f t="shared" si="13"/>
        <v>ML</v>
      </c>
    </row>
    <row r="99" spans="1:11" ht="12.15" customHeight="1" x14ac:dyDescent="0.3">
      <c r="A99" s="5" t="s">
        <v>49</v>
      </c>
      <c r="B99" s="11" t="s">
        <v>50</v>
      </c>
      <c r="C99" s="5" t="s">
        <v>23</v>
      </c>
      <c r="D99" s="7">
        <v>37</v>
      </c>
      <c r="E99" s="50">
        <v>0</v>
      </c>
      <c r="F99" s="50">
        <f t="shared" si="12"/>
        <v>0</v>
      </c>
      <c r="G99" s="29" t="e">
        <f t="shared" si="14"/>
        <v>#DIV/0!</v>
      </c>
      <c r="K99" s="58" t="str">
        <f t="shared" si="13"/>
        <v>ML</v>
      </c>
    </row>
    <row r="100" spans="1:11" ht="12.15" customHeight="1" x14ac:dyDescent="0.3">
      <c r="A100" s="5" t="s">
        <v>51</v>
      </c>
      <c r="B100" s="11" t="s">
        <v>52</v>
      </c>
      <c r="C100" s="5" t="s">
        <v>28</v>
      </c>
      <c r="D100" s="7">
        <v>71</v>
      </c>
      <c r="E100" s="50">
        <v>0</v>
      </c>
      <c r="F100" s="50">
        <f t="shared" si="12"/>
        <v>0</v>
      </c>
      <c r="G100" s="29" t="e">
        <f t="shared" si="14"/>
        <v>#DIV/0!</v>
      </c>
      <c r="K100" s="58" t="str">
        <f t="shared" si="13"/>
        <v>UND</v>
      </c>
    </row>
    <row r="101" spans="1:11" ht="12.15" customHeight="1" x14ac:dyDescent="0.3">
      <c r="A101" s="5" t="s">
        <v>53</v>
      </c>
      <c r="B101" s="11" t="s">
        <v>54</v>
      </c>
      <c r="C101" s="5" t="s">
        <v>28</v>
      </c>
      <c r="D101" s="7">
        <v>20</v>
      </c>
      <c r="E101" s="50">
        <v>0</v>
      </c>
      <c r="F101" s="50">
        <f t="shared" si="12"/>
        <v>0</v>
      </c>
      <c r="G101" s="29" t="e">
        <f t="shared" si="14"/>
        <v>#DIV/0!</v>
      </c>
      <c r="K101" s="58" t="str">
        <f t="shared" si="13"/>
        <v>UND</v>
      </c>
    </row>
    <row r="102" spans="1:11" ht="12.15" customHeight="1" x14ac:dyDescent="0.3">
      <c r="A102" s="5" t="s">
        <v>55</v>
      </c>
      <c r="B102" s="11" t="s">
        <v>56</v>
      </c>
      <c r="C102" s="5" t="s">
        <v>28</v>
      </c>
      <c r="D102" s="7">
        <v>35</v>
      </c>
      <c r="E102" s="50">
        <v>0</v>
      </c>
      <c r="F102" s="50">
        <f t="shared" si="12"/>
        <v>0</v>
      </c>
      <c r="G102" s="29" t="e">
        <f t="shared" si="14"/>
        <v>#DIV/0!</v>
      </c>
      <c r="K102" s="58" t="str">
        <f t="shared" si="13"/>
        <v>UND</v>
      </c>
    </row>
    <row r="103" spans="1:11" ht="24.45" customHeight="1" x14ac:dyDescent="0.3">
      <c r="A103" s="10" t="s">
        <v>285</v>
      </c>
      <c r="B103" s="11" t="s">
        <v>457</v>
      </c>
      <c r="C103" s="10" t="s">
        <v>28</v>
      </c>
      <c r="D103" s="14">
        <v>1</v>
      </c>
      <c r="E103" s="60">
        <v>0</v>
      </c>
      <c r="F103" s="50">
        <f t="shared" si="12"/>
        <v>0</v>
      </c>
      <c r="G103" s="29" t="e">
        <f t="shared" si="14"/>
        <v>#DIV/0!</v>
      </c>
      <c r="K103" s="58" t="str">
        <f t="shared" si="13"/>
        <v>UND</v>
      </c>
    </row>
    <row r="104" spans="1:11" ht="24.45" customHeight="1" x14ac:dyDescent="0.3">
      <c r="A104" s="10" t="s">
        <v>289</v>
      </c>
      <c r="B104" s="11" t="s">
        <v>563</v>
      </c>
      <c r="C104" s="10" t="s">
        <v>23</v>
      </c>
      <c r="D104" s="14">
        <v>35.5</v>
      </c>
      <c r="E104" s="60">
        <v>0</v>
      </c>
      <c r="F104" s="50">
        <f t="shared" si="12"/>
        <v>0</v>
      </c>
      <c r="G104" s="29" t="e">
        <f t="shared" si="14"/>
        <v>#DIV/0!</v>
      </c>
      <c r="K104" s="58" t="str">
        <f t="shared" si="13"/>
        <v>ML</v>
      </c>
    </row>
    <row r="105" spans="1:11" ht="24.45" customHeight="1" x14ac:dyDescent="0.3">
      <c r="A105" s="10" t="s">
        <v>497</v>
      </c>
      <c r="B105" s="11" t="s">
        <v>564</v>
      </c>
      <c r="C105" s="10" t="s">
        <v>23</v>
      </c>
      <c r="D105" s="14">
        <v>67.2</v>
      </c>
      <c r="E105" s="60">
        <v>0</v>
      </c>
      <c r="F105" s="50">
        <f t="shared" si="12"/>
        <v>0</v>
      </c>
      <c r="G105" s="29" t="e">
        <f t="shared" si="14"/>
        <v>#DIV/0!</v>
      </c>
      <c r="K105" s="58" t="str">
        <f t="shared" si="13"/>
        <v>ML</v>
      </c>
    </row>
    <row r="106" spans="1:11" ht="48.9" customHeight="1" x14ac:dyDescent="0.3">
      <c r="A106" s="10" t="s">
        <v>297</v>
      </c>
      <c r="B106" s="11" t="s">
        <v>565</v>
      </c>
      <c r="C106" s="10" t="s">
        <v>28</v>
      </c>
      <c r="D106" s="14">
        <v>1</v>
      </c>
      <c r="E106" s="60">
        <v>0</v>
      </c>
      <c r="F106" s="50">
        <f t="shared" si="12"/>
        <v>0</v>
      </c>
      <c r="G106" s="29" t="e">
        <f t="shared" si="14"/>
        <v>#DIV/0!</v>
      </c>
      <c r="K106" s="58" t="str">
        <f t="shared" si="13"/>
        <v>UND</v>
      </c>
    </row>
    <row r="107" spans="1:11" ht="12.15" customHeight="1" x14ac:dyDescent="0.3">
      <c r="A107" s="5" t="s">
        <v>299</v>
      </c>
      <c r="B107" s="11" t="s">
        <v>300</v>
      </c>
      <c r="C107" s="5" t="s">
        <v>28</v>
      </c>
      <c r="D107" s="7">
        <v>4</v>
      </c>
      <c r="E107" s="50">
        <v>0</v>
      </c>
      <c r="F107" s="50">
        <f t="shared" si="12"/>
        <v>0</v>
      </c>
      <c r="G107" s="29" t="e">
        <f t="shared" si="14"/>
        <v>#DIV/0!</v>
      </c>
      <c r="K107" s="58" t="str">
        <f t="shared" si="13"/>
        <v>UND</v>
      </c>
    </row>
    <row r="108" spans="1:11" ht="12.15" customHeight="1" x14ac:dyDescent="0.3">
      <c r="A108" s="5" t="s">
        <v>301</v>
      </c>
      <c r="B108" s="11" t="s">
        <v>302</v>
      </c>
      <c r="C108" s="5" t="s">
        <v>28</v>
      </c>
      <c r="D108" s="7">
        <v>1</v>
      </c>
      <c r="E108" s="50">
        <v>0</v>
      </c>
      <c r="F108" s="50">
        <f t="shared" si="12"/>
        <v>0</v>
      </c>
      <c r="G108" s="29" t="e">
        <f t="shared" si="14"/>
        <v>#DIV/0!</v>
      </c>
      <c r="K108" s="58" t="str">
        <f t="shared" si="13"/>
        <v>UND</v>
      </c>
    </row>
    <row r="109" spans="1:11" ht="24.45" customHeight="1" x14ac:dyDescent="0.3">
      <c r="A109" s="10" t="s">
        <v>566</v>
      </c>
      <c r="B109" s="11" t="s">
        <v>567</v>
      </c>
      <c r="C109" s="10" t="s">
        <v>28</v>
      </c>
      <c r="D109" s="14">
        <v>1</v>
      </c>
      <c r="E109" s="60">
        <v>0</v>
      </c>
      <c r="F109" s="50">
        <f t="shared" si="12"/>
        <v>0</v>
      </c>
      <c r="G109" s="29" t="e">
        <f t="shared" si="14"/>
        <v>#DIV/0!</v>
      </c>
      <c r="K109" s="58" t="str">
        <f t="shared" si="13"/>
        <v>UND</v>
      </c>
    </row>
    <row r="110" spans="1:11" ht="26.4" customHeight="1" x14ac:dyDescent="0.3">
      <c r="A110" s="16" t="s">
        <v>108</v>
      </c>
      <c r="B110" s="32" t="s">
        <v>57</v>
      </c>
      <c r="C110" s="46" t="s">
        <v>650</v>
      </c>
      <c r="D110" s="47"/>
      <c r="E110" s="61"/>
      <c r="F110" s="61"/>
      <c r="G110" s="29"/>
      <c r="K110" s="58" t="str">
        <f t="shared" si="13"/>
        <v/>
      </c>
    </row>
    <row r="111" spans="1:11" ht="12.15" customHeight="1" x14ac:dyDescent="0.3">
      <c r="A111" s="5" t="s">
        <v>58</v>
      </c>
      <c r="B111" s="11" t="s">
        <v>59</v>
      </c>
      <c r="C111" s="5" t="s">
        <v>23</v>
      </c>
      <c r="D111" s="7">
        <v>24.02</v>
      </c>
      <c r="E111" s="50">
        <v>0</v>
      </c>
      <c r="F111" s="50">
        <f t="shared" si="12"/>
        <v>0</v>
      </c>
      <c r="G111" s="29" t="e">
        <f t="shared" si="14"/>
        <v>#DIV/0!</v>
      </c>
      <c r="K111" s="58" t="str">
        <f t="shared" si="13"/>
        <v>ML</v>
      </c>
    </row>
    <row r="112" spans="1:11" ht="24.45" customHeight="1" x14ac:dyDescent="0.3">
      <c r="A112" s="10" t="s">
        <v>167</v>
      </c>
      <c r="B112" s="11" t="s">
        <v>168</v>
      </c>
      <c r="C112" s="10" t="s">
        <v>28</v>
      </c>
      <c r="D112" s="14">
        <v>4</v>
      </c>
      <c r="E112" s="60">
        <v>0</v>
      </c>
      <c r="F112" s="50">
        <f t="shared" si="12"/>
        <v>0</v>
      </c>
      <c r="G112" s="29" t="e">
        <f t="shared" si="14"/>
        <v>#DIV/0!</v>
      </c>
      <c r="K112" s="58" t="str">
        <f t="shared" si="13"/>
        <v>UND</v>
      </c>
    </row>
    <row r="113" spans="1:11" ht="36.6" customHeight="1" x14ac:dyDescent="0.3">
      <c r="A113" s="10" t="s">
        <v>169</v>
      </c>
      <c r="B113" s="11" t="s">
        <v>170</v>
      </c>
      <c r="C113" s="10" t="s">
        <v>23</v>
      </c>
      <c r="D113" s="14">
        <v>31.68</v>
      </c>
      <c r="E113" s="60">
        <v>0</v>
      </c>
      <c r="F113" s="50">
        <f t="shared" si="12"/>
        <v>0</v>
      </c>
      <c r="G113" s="29" t="e">
        <f t="shared" si="14"/>
        <v>#DIV/0!</v>
      </c>
      <c r="K113" s="58" t="str">
        <f t="shared" si="13"/>
        <v>ML</v>
      </c>
    </row>
    <row r="114" spans="1:11" ht="26.4" customHeight="1" x14ac:dyDescent="0.3">
      <c r="A114" s="16" t="s">
        <v>305</v>
      </c>
      <c r="B114" s="32" t="s">
        <v>306</v>
      </c>
      <c r="C114" s="46" t="s">
        <v>650</v>
      </c>
      <c r="D114" s="47"/>
      <c r="E114" s="61"/>
      <c r="F114" s="61"/>
      <c r="G114" s="29"/>
      <c r="K114" s="58" t="str">
        <f t="shared" si="13"/>
        <v/>
      </c>
    </row>
    <row r="115" spans="1:11" ht="36.6" customHeight="1" x14ac:dyDescent="0.3">
      <c r="A115" s="10" t="s">
        <v>502</v>
      </c>
      <c r="B115" s="11" t="s">
        <v>568</v>
      </c>
      <c r="C115" s="10" t="s">
        <v>28</v>
      </c>
      <c r="D115" s="14">
        <v>1</v>
      </c>
      <c r="E115" s="60">
        <v>0</v>
      </c>
      <c r="F115" s="50">
        <f t="shared" si="12"/>
        <v>0</v>
      </c>
      <c r="G115" s="29" t="e">
        <f t="shared" si="14"/>
        <v>#DIV/0!</v>
      </c>
      <c r="K115" s="58" t="str">
        <f t="shared" si="13"/>
        <v>UND</v>
      </c>
    </row>
    <row r="116" spans="1:11" ht="56.85" customHeight="1" x14ac:dyDescent="0.3">
      <c r="A116" s="10" t="s">
        <v>307</v>
      </c>
      <c r="B116" s="11" t="s">
        <v>308</v>
      </c>
      <c r="C116" s="10" t="s">
        <v>28</v>
      </c>
      <c r="D116" s="14">
        <v>4</v>
      </c>
      <c r="E116" s="60">
        <v>0</v>
      </c>
      <c r="F116" s="50">
        <f t="shared" si="12"/>
        <v>0</v>
      </c>
      <c r="G116" s="29" t="e">
        <f t="shared" si="14"/>
        <v>#DIV/0!</v>
      </c>
      <c r="K116" s="58" t="str">
        <f t="shared" si="13"/>
        <v>UND</v>
      </c>
    </row>
    <row r="117" spans="1:11" ht="26.4" customHeight="1" x14ac:dyDescent="0.3">
      <c r="A117" s="16" t="s">
        <v>309</v>
      </c>
      <c r="B117" s="32" t="s">
        <v>310</v>
      </c>
      <c r="C117" s="46" t="s">
        <v>650</v>
      </c>
      <c r="D117" s="47"/>
      <c r="E117" s="61"/>
      <c r="F117" s="61"/>
      <c r="G117" s="29"/>
      <c r="K117" s="58" t="str">
        <f t="shared" si="13"/>
        <v/>
      </c>
    </row>
    <row r="118" spans="1:11" ht="24.45" customHeight="1" x14ac:dyDescent="0.3">
      <c r="A118" s="10" t="s">
        <v>311</v>
      </c>
      <c r="B118" s="11" t="s">
        <v>569</v>
      </c>
      <c r="C118" s="10" t="s">
        <v>28</v>
      </c>
      <c r="D118" s="14">
        <v>3</v>
      </c>
      <c r="E118" s="60">
        <v>0</v>
      </c>
      <c r="F118" s="50">
        <f t="shared" si="12"/>
        <v>0</v>
      </c>
      <c r="G118" s="29" t="e">
        <f t="shared" si="14"/>
        <v>#DIV/0!</v>
      </c>
      <c r="K118" s="58" t="str">
        <f t="shared" si="13"/>
        <v>UND</v>
      </c>
    </row>
    <row r="119" spans="1:11" ht="12.15" customHeight="1" x14ac:dyDescent="0.3">
      <c r="A119" s="5" t="s">
        <v>313</v>
      </c>
      <c r="B119" s="11" t="s">
        <v>314</v>
      </c>
      <c r="C119" s="5" t="s">
        <v>28</v>
      </c>
      <c r="D119" s="7">
        <v>3</v>
      </c>
      <c r="E119" s="50">
        <v>0</v>
      </c>
      <c r="F119" s="50">
        <f t="shared" ref="F119:F130" si="15">ROUND((D119*E119),0)</f>
        <v>0</v>
      </c>
      <c r="G119" s="29" t="e">
        <f t="shared" si="14"/>
        <v>#DIV/0!</v>
      </c>
      <c r="K119" s="58" t="str">
        <f t="shared" si="13"/>
        <v>UND</v>
      </c>
    </row>
    <row r="120" spans="1:11" ht="12.15" customHeight="1" x14ac:dyDescent="0.3">
      <c r="A120" s="5" t="s">
        <v>315</v>
      </c>
      <c r="B120" s="11" t="s">
        <v>316</v>
      </c>
      <c r="C120" s="5" t="s">
        <v>23</v>
      </c>
      <c r="D120" s="7">
        <v>70.84</v>
      </c>
      <c r="E120" s="50">
        <v>0</v>
      </c>
      <c r="F120" s="50">
        <f t="shared" si="15"/>
        <v>0</v>
      </c>
      <c r="G120" s="29" t="e">
        <f t="shared" si="14"/>
        <v>#DIV/0!</v>
      </c>
      <c r="K120" s="58" t="str">
        <f t="shared" ref="K120:K141" si="16">+UPPER(C120)</f>
        <v>ML</v>
      </c>
    </row>
    <row r="121" spans="1:11" ht="12.15" customHeight="1" x14ac:dyDescent="0.3">
      <c r="A121" s="5" t="s">
        <v>317</v>
      </c>
      <c r="B121" s="11" t="s">
        <v>318</v>
      </c>
      <c r="C121" s="5" t="s">
        <v>23</v>
      </c>
      <c r="D121" s="7">
        <v>6</v>
      </c>
      <c r="E121" s="50">
        <v>0</v>
      </c>
      <c r="F121" s="50">
        <f t="shared" si="15"/>
        <v>0</v>
      </c>
      <c r="G121" s="29" t="e">
        <f t="shared" ref="G121:G130" si="17">+F121/$G$212</f>
        <v>#DIV/0!</v>
      </c>
      <c r="K121" s="58" t="str">
        <f t="shared" si="16"/>
        <v>ML</v>
      </c>
    </row>
    <row r="122" spans="1:11" ht="12.15" customHeight="1" x14ac:dyDescent="0.3">
      <c r="A122" s="5" t="s">
        <v>319</v>
      </c>
      <c r="B122" s="11" t="s">
        <v>320</v>
      </c>
      <c r="C122" s="5" t="s">
        <v>28</v>
      </c>
      <c r="D122" s="7">
        <v>3</v>
      </c>
      <c r="E122" s="50">
        <v>0</v>
      </c>
      <c r="F122" s="50">
        <f t="shared" si="15"/>
        <v>0</v>
      </c>
      <c r="G122" s="29" t="e">
        <f t="shared" si="17"/>
        <v>#DIV/0!</v>
      </c>
      <c r="K122" s="58" t="str">
        <f t="shared" si="16"/>
        <v>UND</v>
      </c>
    </row>
    <row r="123" spans="1:11" ht="12.15" customHeight="1" x14ac:dyDescent="0.3">
      <c r="A123" s="5" t="s">
        <v>321</v>
      </c>
      <c r="B123" s="11" t="s">
        <v>322</v>
      </c>
      <c r="C123" s="5" t="s">
        <v>28</v>
      </c>
      <c r="D123" s="7">
        <v>9</v>
      </c>
      <c r="E123" s="50">
        <v>0</v>
      </c>
      <c r="F123" s="50">
        <f t="shared" si="15"/>
        <v>0</v>
      </c>
      <c r="G123" s="29" t="e">
        <f t="shared" si="17"/>
        <v>#DIV/0!</v>
      </c>
      <c r="K123" s="58" t="str">
        <f t="shared" si="16"/>
        <v>UND</v>
      </c>
    </row>
    <row r="124" spans="1:11" ht="24.45" customHeight="1" x14ac:dyDescent="0.3">
      <c r="A124" s="10" t="s">
        <v>325</v>
      </c>
      <c r="B124" s="11" t="s">
        <v>326</v>
      </c>
      <c r="C124" s="10" t="s">
        <v>28</v>
      </c>
      <c r="D124" s="14">
        <v>6</v>
      </c>
      <c r="E124" s="60">
        <v>0</v>
      </c>
      <c r="F124" s="50">
        <f t="shared" si="15"/>
        <v>0</v>
      </c>
      <c r="G124" s="29" t="e">
        <f t="shared" si="17"/>
        <v>#DIV/0!</v>
      </c>
      <c r="K124" s="58" t="str">
        <f t="shared" si="16"/>
        <v>UND</v>
      </c>
    </row>
    <row r="125" spans="1:11" ht="20.100000000000001" customHeight="1" x14ac:dyDescent="0.3">
      <c r="A125" s="5" t="s">
        <v>327</v>
      </c>
      <c r="B125" s="11" t="s">
        <v>328</v>
      </c>
      <c r="C125" s="5" t="s">
        <v>28</v>
      </c>
      <c r="D125" s="7">
        <v>1</v>
      </c>
      <c r="E125" s="50">
        <v>0</v>
      </c>
      <c r="F125" s="50">
        <f t="shared" si="15"/>
        <v>0</v>
      </c>
      <c r="G125" s="29" t="e">
        <f t="shared" si="17"/>
        <v>#DIV/0!</v>
      </c>
      <c r="K125" s="58" t="str">
        <f t="shared" si="16"/>
        <v>UND</v>
      </c>
    </row>
    <row r="126" spans="1:11" ht="12.15" customHeight="1" x14ac:dyDescent="0.3">
      <c r="A126" s="5" t="s">
        <v>329</v>
      </c>
      <c r="B126" s="11" t="s">
        <v>330</v>
      </c>
      <c r="C126" s="5" t="s">
        <v>28</v>
      </c>
      <c r="D126" s="7">
        <v>3</v>
      </c>
      <c r="E126" s="50">
        <v>0</v>
      </c>
      <c r="F126" s="50">
        <f t="shared" si="15"/>
        <v>0</v>
      </c>
      <c r="G126" s="29" t="e">
        <f t="shared" si="17"/>
        <v>#DIV/0!</v>
      </c>
      <c r="K126" s="58" t="str">
        <f t="shared" si="16"/>
        <v>UND</v>
      </c>
    </row>
    <row r="127" spans="1:11" ht="12.15" customHeight="1" x14ac:dyDescent="0.3">
      <c r="A127" s="5" t="s">
        <v>331</v>
      </c>
      <c r="B127" s="11" t="s">
        <v>332</v>
      </c>
      <c r="C127" s="5" t="s">
        <v>28</v>
      </c>
      <c r="D127" s="7">
        <v>2</v>
      </c>
      <c r="E127" s="50">
        <v>0</v>
      </c>
      <c r="F127" s="50">
        <f t="shared" si="15"/>
        <v>0</v>
      </c>
      <c r="G127" s="29" t="e">
        <f t="shared" si="17"/>
        <v>#DIV/0!</v>
      </c>
      <c r="K127" s="58" t="str">
        <f t="shared" si="16"/>
        <v>UND</v>
      </c>
    </row>
    <row r="128" spans="1:11" ht="12.15" customHeight="1" x14ac:dyDescent="0.3">
      <c r="A128" s="5" t="s">
        <v>333</v>
      </c>
      <c r="B128" s="11" t="s">
        <v>334</v>
      </c>
      <c r="C128" s="5" t="s">
        <v>28</v>
      </c>
      <c r="D128" s="7">
        <v>5</v>
      </c>
      <c r="E128" s="50">
        <v>0</v>
      </c>
      <c r="F128" s="50">
        <f t="shared" si="15"/>
        <v>0</v>
      </c>
      <c r="G128" s="29" t="e">
        <f t="shared" si="17"/>
        <v>#DIV/0!</v>
      </c>
      <c r="K128" s="58" t="str">
        <f t="shared" si="16"/>
        <v>UND</v>
      </c>
    </row>
    <row r="129" spans="1:11" ht="12.15" customHeight="1" x14ac:dyDescent="0.3">
      <c r="A129" s="5" t="s">
        <v>335</v>
      </c>
      <c r="B129" s="11" t="s">
        <v>336</v>
      </c>
      <c r="C129" s="5" t="s">
        <v>28</v>
      </c>
      <c r="D129" s="7">
        <v>3</v>
      </c>
      <c r="E129" s="50">
        <v>0</v>
      </c>
      <c r="F129" s="50">
        <f t="shared" si="15"/>
        <v>0</v>
      </c>
      <c r="G129" s="29" t="e">
        <f t="shared" si="17"/>
        <v>#DIV/0!</v>
      </c>
      <c r="K129" s="58" t="str">
        <f t="shared" si="16"/>
        <v>UND</v>
      </c>
    </row>
    <row r="130" spans="1:11" ht="12.15" customHeight="1" x14ac:dyDescent="0.3">
      <c r="A130" s="5" t="s">
        <v>337</v>
      </c>
      <c r="B130" s="11" t="s">
        <v>338</v>
      </c>
      <c r="C130" s="5" t="s">
        <v>28</v>
      </c>
      <c r="D130" s="7">
        <v>3</v>
      </c>
      <c r="E130" s="50">
        <v>0</v>
      </c>
      <c r="F130" s="50">
        <f t="shared" si="15"/>
        <v>0</v>
      </c>
      <c r="G130" s="29" t="e">
        <f t="shared" si="17"/>
        <v>#DIV/0!</v>
      </c>
      <c r="K130" s="58" t="str">
        <f t="shared" si="16"/>
        <v>UND</v>
      </c>
    </row>
    <row r="131" spans="1:11" s="20" customFormat="1" ht="25.95" customHeight="1" x14ac:dyDescent="0.3">
      <c r="A131" s="21"/>
      <c r="B131" s="177"/>
      <c r="C131" s="177"/>
      <c r="D131" s="177"/>
      <c r="E131" s="177"/>
      <c r="F131" s="59">
        <f>+SUM(F55:F130)</f>
        <v>0</v>
      </c>
      <c r="G131" s="30" t="e">
        <f>+SUM(G55:G130)</f>
        <v>#DIV/0!</v>
      </c>
      <c r="K131" s="58" t="str">
        <f t="shared" si="16"/>
        <v/>
      </c>
    </row>
    <row r="132" spans="1:11" s="45" customFormat="1" ht="26.4" customHeight="1" x14ac:dyDescent="0.3">
      <c r="A132" s="131">
        <v>9</v>
      </c>
      <c r="B132" s="176" t="s">
        <v>60</v>
      </c>
      <c r="C132" s="176"/>
      <c r="D132" s="176"/>
      <c r="E132" s="176"/>
      <c r="F132" s="176"/>
      <c r="G132" s="176"/>
      <c r="K132" s="58" t="str">
        <f t="shared" si="16"/>
        <v/>
      </c>
    </row>
    <row r="133" spans="1:11" ht="12.15" customHeight="1" x14ac:dyDescent="0.3">
      <c r="A133" s="5" t="s">
        <v>109</v>
      </c>
      <c r="B133" s="11" t="s">
        <v>61</v>
      </c>
      <c r="C133" s="5" t="s">
        <v>2</v>
      </c>
      <c r="D133" s="7">
        <v>338.68</v>
      </c>
      <c r="E133" s="50">
        <v>0</v>
      </c>
      <c r="F133" s="50">
        <f>ROUND((D133*E133),0)</f>
        <v>0</v>
      </c>
      <c r="G133" s="29" t="e">
        <f>+F133/$G$212</f>
        <v>#DIV/0!</v>
      </c>
      <c r="K133" s="58" t="str">
        <f t="shared" si="16"/>
        <v>M2</v>
      </c>
    </row>
    <row r="134" spans="1:11" ht="12.15" customHeight="1" x14ac:dyDescent="0.3">
      <c r="A134" s="5" t="s">
        <v>360</v>
      </c>
      <c r="B134" s="11" t="s">
        <v>361</v>
      </c>
      <c r="C134" s="5" t="s">
        <v>2</v>
      </c>
      <c r="D134" s="7">
        <v>222.73</v>
      </c>
      <c r="E134" s="50">
        <v>0</v>
      </c>
      <c r="F134" s="50">
        <f t="shared" ref="F134:F141" si="18">ROUND((D134*E134),0)</f>
        <v>0</v>
      </c>
      <c r="G134" s="29" t="e">
        <f t="shared" ref="G134:G141" si="19">+F134/$G$212</f>
        <v>#DIV/0!</v>
      </c>
      <c r="K134" s="58" t="str">
        <f t="shared" si="16"/>
        <v>M2</v>
      </c>
    </row>
    <row r="135" spans="1:11" ht="12.15" customHeight="1" x14ac:dyDescent="0.3">
      <c r="A135" s="5" t="s">
        <v>362</v>
      </c>
      <c r="B135" s="11" t="s">
        <v>363</v>
      </c>
      <c r="C135" s="5" t="s">
        <v>2</v>
      </c>
      <c r="D135" s="7">
        <v>222.73</v>
      </c>
      <c r="E135" s="50">
        <v>0</v>
      </c>
      <c r="F135" s="50">
        <f t="shared" si="18"/>
        <v>0</v>
      </c>
      <c r="G135" s="29" t="e">
        <f t="shared" si="19"/>
        <v>#DIV/0!</v>
      </c>
      <c r="K135" s="58" t="str">
        <f t="shared" si="16"/>
        <v>M2</v>
      </c>
    </row>
    <row r="136" spans="1:11" ht="12.15" customHeight="1" x14ac:dyDescent="0.3">
      <c r="A136" s="5" t="s">
        <v>110</v>
      </c>
      <c r="B136" s="11" t="s">
        <v>62</v>
      </c>
      <c r="C136" s="5" t="s">
        <v>2</v>
      </c>
      <c r="D136" s="7">
        <v>201.86</v>
      </c>
      <c r="E136" s="50">
        <v>0</v>
      </c>
      <c r="F136" s="50">
        <f t="shared" si="18"/>
        <v>0</v>
      </c>
      <c r="G136" s="29" t="e">
        <f t="shared" si="19"/>
        <v>#DIV/0!</v>
      </c>
      <c r="K136" s="58" t="str">
        <f t="shared" si="16"/>
        <v>M2</v>
      </c>
    </row>
    <row r="137" spans="1:11" ht="12.15" customHeight="1" x14ac:dyDescent="0.3">
      <c r="A137" s="5" t="s">
        <v>111</v>
      </c>
      <c r="B137" s="11" t="s">
        <v>63</v>
      </c>
      <c r="C137" s="5" t="s">
        <v>2</v>
      </c>
      <c r="D137" s="7">
        <v>50.86</v>
      </c>
      <c r="E137" s="50">
        <v>0</v>
      </c>
      <c r="F137" s="50">
        <f t="shared" si="18"/>
        <v>0</v>
      </c>
      <c r="G137" s="29" t="e">
        <f t="shared" si="19"/>
        <v>#DIV/0!</v>
      </c>
      <c r="K137" s="58" t="str">
        <f t="shared" si="16"/>
        <v>M2</v>
      </c>
    </row>
    <row r="138" spans="1:11" ht="12.15" customHeight="1" x14ac:dyDescent="0.3">
      <c r="A138" s="5" t="s">
        <v>112</v>
      </c>
      <c r="B138" s="11" t="s">
        <v>64</v>
      </c>
      <c r="C138" s="5" t="s">
        <v>2</v>
      </c>
      <c r="D138" s="7">
        <v>103.81</v>
      </c>
      <c r="E138" s="50">
        <v>0</v>
      </c>
      <c r="F138" s="50">
        <f t="shared" si="18"/>
        <v>0</v>
      </c>
      <c r="G138" s="29" t="e">
        <f t="shared" si="19"/>
        <v>#DIV/0!</v>
      </c>
      <c r="K138" s="58" t="str">
        <f t="shared" si="16"/>
        <v>M2</v>
      </c>
    </row>
    <row r="139" spans="1:11" ht="14.4" customHeight="1" x14ac:dyDescent="0.3">
      <c r="A139" s="5" t="s">
        <v>113</v>
      </c>
      <c r="B139" s="11" t="s">
        <v>65</v>
      </c>
      <c r="C139" s="5" t="s">
        <v>2</v>
      </c>
      <c r="D139" s="7">
        <v>2.4</v>
      </c>
      <c r="E139" s="50">
        <v>0</v>
      </c>
      <c r="F139" s="50">
        <f t="shared" si="18"/>
        <v>0</v>
      </c>
      <c r="G139" s="29" t="e">
        <f t="shared" si="19"/>
        <v>#DIV/0!</v>
      </c>
      <c r="K139" s="58" t="str">
        <f t="shared" si="16"/>
        <v>M2</v>
      </c>
    </row>
    <row r="140" spans="1:11" ht="14.4" customHeight="1" x14ac:dyDescent="0.3">
      <c r="A140" s="5" t="s">
        <v>114</v>
      </c>
      <c r="B140" s="11" t="s">
        <v>66</v>
      </c>
      <c r="C140" s="5" t="s">
        <v>2</v>
      </c>
      <c r="D140" s="7">
        <v>2.4</v>
      </c>
      <c r="E140" s="50">
        <v>0</v>
      </c>
      <c r="F140" s="50">
        <f t="shared" si="18"/>
        <v>0</v>
      </c>
      <c r="G140" s="29" t="e">
        <f t="shared" si="19"/>
        <v>#DIV/0!</v>
      </c>
      <c r="K140" s="58" t="str">
        <f t="shared" si="16"/>
        <v>M2</v>
      </c>
    </row>
    <row r="141" spans="1:11" ht="12.15" customHeight="1" x14ac:dyDescent="0.3">
      <c r="A141" s="5" t="s">
        <v>570</v>
      </c>
      <c r="B141" s="11" t="s">
        <v>571</v>
      </c>
      <c r="C141" s="5" t="s">
        <v>23</v>
      </c>
      <c r="D141" s="7">
        <v>7.2</v>
      </c>
      <c r="E141" s="50">
        <v>0</v>
      </c>
      <c r="F141" s="50">
        <f t="shared" si="18"/>
        <v>0</v>
      </c>
      <c r="G141" s="29" t="e">
        <f t="shared" si="19"/>
        <v>#DIV/0!</v>
      </c>
      <c r="K141" s="58" t="str">
        <f t="shared" si="16"/>
        <v>ML</v>
      </c>
    </row>
    <row r="142" spans="1:11" s="20" customFormat="1" ht="25.95" customHeight="1" x14ac:dyDescent="0.3">
      <c r="A142" s="21"/>
      <c r="B142" s="177"/>
      <c r="C142" s="177"/>
      <c r="D142" s="177"/>
      <c r="E142" s="177"/>
      <c r="F142" s="59">
        <f>+SUM(F133:F141)</f>
        <v>0</v>
      </c>
      <c r="G142" s="30" t="e">
        <f>+SUM(G133:G141)</f>
        <v>#DIV/0!</v>
      </c>
    </row>
    <row r="143" spans="1:11" s="45" customFormat="1" ht="26.4" customHeight="1" x14ac:dyDescent="0.3">
      <c r="A143" s="131">
        <v>10</v>
      </c>
      <c r="B143" s="176" t="s">
        <v>67</v>
      </c>
      <c r="C143" s="176"/>
      <c r="D143" s="176"/>
      <c r="E143" s="176"/>
      <c r="F143" s="176"/>
      <c r="G143" s="176"/>
    </row>
    <row r="144" spans="1:11" ht="12.15" customHeight="1" x14ac:dyDescent="0.3">
      <c r="A144" s="16" t="s">
        <v>115</v>
      </c>
      <c r="B144" s="32" t="s">
        <v>68</v>
      </c>
      <c r="C144" s="46"/>
      <c r="D144" s="47"/>
      <c r="E144" s="61"/>
      <c r="F144" s="61"/>
      <c r="G144" s="62"/>
    </row>
    <row r="145" spans="1:7" ht="41.4" x14ac:dyDescent="0.3">
      <c r="A145" s="10" t="s">
        <v>171</v>
      </c>
      <c r="B145" s="11" t="s">
        <v>172</v>
      </c>
      <c r="C145" s="10" t="s">
        <v>28</v>
      </c>
      <c r="D145" s="14">
        <v>41</v>
      </c>
      <c r="E145" s="50">
        <v>0</v>
      </c>
      <c r="F145" s="50">
        <f>ROUND((D145*E145),0)</f>
        <v>0</v>
      </c>
      <c r="G145" s="29" t="e">
        <f t="shared" ref="G145:G178" si="20">+F145/$G$212</f>
        <v>#DIV/0!</v>
      </c>
    </row>
    <row r="146" spans="1:7" ht="55.2" x14ac:dyDescent="0.3">
      <c r="A146" s="10" t="s">
        <v>367</v>
      </c>
      <c r="B146" s="11" t="s">
        <v>459</v>
      </c>
      <c r="C146" s="10" t="s">
        <v>28</v>
      </c>
      <c r="D146" s="14">
        <v>7</v>
      </c>
      <c r="E146" s="50">
        <v>0</v>
      </c>
      <c r="F146" s="50">
        <f t="shared" ref="F146:F179" si="21">ROUND((D146*E146),0)</f>
        <v>0</v>
      </c>
      <c r="G146" s="29" t="e">
        <f t="shared" si="20"/>
        <v>#DIV/0!</v>
      </c>
    </row>
    <row r="147" spans="1:7" ht="55.2" x14ac:dyDescent="0.3">
      <c r="A147" s="10" t="s">
        <v>370</v>
      </c>
      <c r="B147" s="11" t="s">
        <v>460</v>
      </c>
      <c r="C147" s="10" t="s">
        <v>28</v>
      </c>
      <c r="D147" s="14">
        <v>6</v>
      </c>
      <c r="E147" s="50">
        <v>0</v>
      </c>
      <c r="F147" s="50">
        <f t="shared" si="21"/>
        <v>0</v>
      </c>
      <c r="G147" s="29" t="e">
        <f t="shared" si="20"/>
        <v>#DIV/0!</v>
      </c>
    </row>
    <row r="148" spans="1:7" ht="41.4" x14ac:dyDescent="0.3">
      <c r="A148" s="10" t="s">
        <v>175</v>
      </c>
      <c r="B148" s="11" t="s">
        <v>176</v>
      </c>
      <c r="C148" s="10" t="s">
        <v>28</v>
      </c>
      <c r="D148" s="14">
        <v>3</v>
      </c>
      <c r="E148" s="50">
        <v>0</v>
      </c>
      <c r="F148" s="50">
        <f t="shared" si="21"/>
        <v>0</v>
      </c>
      <c r="G148" s="29" t="e">
        <f t="shared" si="20"/>
        <v>#DIV/0!</v>
      </c>
    </row>
    <row r="149" spans="1:7" ht="41.4" x14ac:dyDescent="0.3">
      <c r="A149" s="10" t="s">
        <v>372</v>
      </c>
      <c r="B149" s="11" t="s">
        <v>572</v>
      </c>
      <c r="C149" s="10" t="s">
        <v>28</v>
      </c>
      <c r="D149" s="14">
        <v>2</v>
      </c>
      <c r="E149" s="50">
        <v>0</v>
      </c>
      <c r="F149" s="50">
        <f t="shared" si="21"/>
        <v>0</v>
      </c>
      <c r="G149" s="29" t="e">
        <f t="shared" si="20"/>
        <v>#DIV/0!</v>
      </c>
    </row>
    <row r="150" spans="1:7" ht="41.4" x14ac:dyDescent="0.3">
      <c r="A150" s="10" t="s">
        <v>374</v>
      </c>
      <c r="B150" s="11" t="s">
        <v>461</v>
      </c>
      <c r="C150" s="10" t="s">
        <v>28</v>
      </c>
      <c r="D150" s="14">
        <v>3</v>
      </c>
      <c r="E150" s="50">
        <v>0</v>
      </c>
      <c r="F150" s="50">
        <f t="shared" si="21"/>
        <v>0</v>
      </c>
      <c r="G150" s="29" t="e">
        <f t="shared" si="20"/>
        <v>#DIV/0!</v>
      </c>
    </row>
    <row r="151" spans="1:7" ht="41.4" x14ac:dyDescent="0.3">
      <c r="A151" s="10" t="s">
        <v>378</v>
      </c>
      <c r="B151" s="11" t="s">
        <v>573</v>
      </c>
      <c r="C151" s="10" t="s">
        <v>28</v>
      </c>
      <c r="D151" s="14">
        <v>1</v>
      </c>
      <c r="E151" s="50">
        <v>0</v>
      </c>
      <c r="F151" s="50">
        <f t="shared" si="21"/>
        <v>0</v>
      </c>
      <c r="G151" s="29" t="e">
        <f t="shared" si="20"/>
        <v>#DIV/0!</v>
      </c>
    </row>
    <row r="152" spans="1:7" ht="12.15" customHeight="1" x14ac:dyDescent="0.3">
      <c r="A152" s="16" t="s">
        <v>116</v>
      </c>
      <c r="B152" s="32" t="s">
        <v>69</v>
      </c>
      <c r="C152" s="46"/>
      <c r="D152" s="47"/>
      <c r="E152" s="50"/>
      <c r="F152" s="50"/>
      <c r="G152" s="29"/>
    </row>
    <row r="153" spans="1:7" ht="27.6" x14ac:dyDescent="0.3">
      <c r="A153" s="10" t="s">
        <v>177</v>
      </c>
      <c r="B153" s="11" t="s">
        <v>178</v>
      </c>
      <c r="C153" s="10" t="s">
        <v>28</v>
      </c>
      <c r="D153" s="14">
        <v>9</v>
      </c>
      <c r="E153" s="50">
        <v>0</v>
      </c>
      <c r="F153" s="50">
        <f t="shared" si="21"/>
        <v>0</v>
      </c>
      <c r="G153" s="29" t="e">
        <f t="shared" si="20"/>
        <v>#DIV/0!</v>
      </c>
    </row>
    <row r="154" spans="1:7" ht="27.6" x14ac:dyDescent="0.3">
      <c r="A154" s="10" t="s">
        <v>381</v>
      </c>
      <c r="B154" s="11" t="s">
        <v>462</v>
      </c>
      <c r="C154" s="10" t="s">
        <v>28</v>
      </c>
      <c r="D154" s="14">
        <v>3</v>
      </c>
      <c r="E154" s="50">
        <v>0</v>
      </c>
      <c r="F154" s="50">
        <f t="shared" si="21"/>
        <v>0</v>
      </c>
      <c r="G154" s="29" t="e">
        <f t="shared" si="20"/>
        <v>#DIV/0!</v>
      </c>
    </row>
    <row r="155" spans="1:7" ht="43.95" customHeight="1" x14ac:dyDescent="0.3">
      <c r="A155" s="10" t="s">
        <v>383</v>
      </c>
      <c r="B155" s="11" t="s">
        <v>463</v>
      </c>
      <c r="C155" s="10" t="s">
        <v>28</v>
      </c>
      <c r="D155" s="14">
        <v>1</v>
      </c>
      <c r="E155" s="50">
        <v>0</v>
      </c>
      <c r="F155" s="50">
        <f t="shared" si="21"/>
        <v>0</v>
      </c>
      <c r="G155" s="29" t="e">
        <f t="shared" si="20"/>
        <v>#DIV/0!</v>
      </c>
    </row>
    <row r="156" spans="1:7" ht="12.15" customHeight="1" x14ac:dyDescent="0.3">
      <c r="A156" s="16" t="s">
        <v>385</v>
      </c>
      <c r="B156" s="32" t="s">
        <v>386</v>
      </c>
      <c r="C156" s="46"/>
      <c r="D156" s="47"/>
      <c r="E156" s="50"/>
      <c r="F156" s="50"/>
      <c r="G156" s="29"/>
    </row>
    <row r="157" spans="1:7" ht="48" customHeight="1" x14ac:dyDescent="0.3">
      <c r="A157" s="10" t="s">
        <v>391</v>
      </c>
      <c r="B157" s="11" t="s">
        <v>574</v>
      </c>
      <c r="C157" s="10" t="s">
        <v>23</v>
      </c>
      <c r="D157" s="14">
        <v>172</v>
      </c>
      <c r="E157" s="50">
        <v>0</v>
      </c>
      <c r="F157" s="50">
        <f t="shared" si="21"/>
        <v>0</v>
      </c>
      <c r="G157" s="29" t="e">
        <f t="shared" si="20"/>
        <v>#DIV/0!</v>
      </c>
    </row>
    <row r="158" spans="1:7" ht="48" customHeight="1" x14ac:dyDescent="0.3">
      <c r="A158" s="10" t="s">
        <v>393</v>
      </c>
      <c r="B158" s="11" t="s">
        <v>575</v>
      </c>
      <c r="C158" s="10" t="s">
        <v>23</v>
      </c>
      <c r="D158" s="14">
        <v>170</v>
      </c>
      <c r="E158" s="50">
        <v>0</v>
      </c>
      <c r="F158" s="50">
        <f t="shared" si="21"/>
        <v>0</v>
      </c>
      <c r="G158" s="29" t="e">
        <f t="shared" si="20"/>
        <v>#DIV/0!</v>
      </c>
    </row>
    <row r="159" spans="1:7" ht="48" customHeight="1" x14ac:dyDescent="0.3">
      <c r="A159" s="10" t="s">
        <v>397</v>
      </c>
      <c r="B159" s="11" t="s">
        <v>576</v>
      </c>
      <c r="C159" s="10" t="s">
        <v>28</v>
      </c>
      <c r="D159" s="14">
        <v>6</v>
      </c>
      <c r="E159" s="50">
        <v>0</v>
      </c>
      <c r="F159" s="50">
        <f t="shared" si="21"/>
        <v>0</v>
      </c>
      <c r="G159" s="29" t="e">
        <f t="shared" si="20"/>
        <v>#DIV/0!</v>
      </c>
    </row>
    <row r="160" spans="1:7" ht="12.15" customHeight="1" x14ac:dyDescent="0.3">
      <c r="A160" s="16" t="s">
        <v>117</v>
      </c>
      <c r="B160" s="32" t="s">
        <v>70</v>
      </c>
      <c r="C160" s="46"/>
      <c r="D160" s="47"/>
      <c r="E160" s="50"/>
      <c r="F160" s="50"/>
      <c r="G160" s="29"/>
    </row>
    <row r="161" spans="1:7" ht="45" customHeight="1" x14ac:dyDescent="0.3">
      <c r="A161" s="10" t="s">
        <v>399</v>
      </c>
      <c r="B161" s="11" t="s">
        <v>464</v>
      </c>
      <c r="C161" s="10" t="s">
        <v>28</v>
      </c>
      <c r="D161" s="14">
        <v>33</v>
      </c>
      <c r="E161" s="50">
        <v>0</v>
      </c>
      <c r="F161" s="50">
        <f t="shared" si="21"/>
        <v>0</v>
      </c>
      <c r="G161" s="29" t="e">
        <f t="shared" si="20"/>
        <v>#DIV/0!</v>
      </c>
    </row>
    <row r="162" spans="1:7" ht="45" customHeight="1" x14ac:dyDescent="0.3">
      <c r="A162" s="10" t="s">
        <v>181</v>
      </c>
      <c r="B162" s="11" t="s">
        <v>182</v>
      </c>
      <c r="C162" s="10" t="s">
        <v>28</v>
      </c>
      <c r="D162" s="14">
        <v>8</v>
      </c>
      <c r="E162" s="50">
        <v>0</v>
      </c>
      <c r="F162" s="50">
        <f t="shared" si="21"/>
        <v>0</v>
      </c>
      <c r="G162" s="29" t="e">
        <f t="shared" si="20"/>
        <v>#DIV/0!</v>
      </c>
    </row>
    <row r="163" spans="1:7" ht="12.15" customHeight="1" x14ac:dyDescent="0.3">
      <c r="A163" s="16" t="s">
        <v>118</v>
      </c>
      <c r="B163" s="32" t="s">
        <v>71</v>
      </c>
      <c r="C163" s="46"/>
      <c r="D163" s="47"/>
      <c r="E163" s="50"/>
      <c r="F163" s="50"/>
      <c r="G163" s="29"/>
    </row>
    <row r="164" spans="1:7" ht="45.6" customHeight="1" x14ac:dyDescent="0.3">
      <c r="A164" s="10" t="s">
        <v>183</v>
      </c>
      <c r="B164" s="11" t="s">
        <v>184</v>
      </c>
      <c r="C164" s="10" t="s">
        <v>28</v>
      </c>
      <c r="D164" s="14">
        <v>2</v>
      </c>
      <c r="E164" s="50">
        <v>0</v>
      </c>
      <c r="F164" s="50">
        <f t="shared" si="21"/>
        <v>0</v>
      </c>
      <c r="G164" s="29" t="e">
        <f t="shared" si="20"/>
        <v>#DIV/0!</v>
      </c>
    </row>
    <row r="165" spans="1:7" ht="45.6" customHeight="1" x14ac:dyDescent="0.3">
      <c r="A165" s="10" t="s">
        <v>185</v>
      </c>
      <c r="B165" s="11" t="s">
        <v>186</v>
      </c>
      <c r="C165" s="10" t="s">
        <v>23</v>
      </c>
      <c r="D165" s="14">
        <v>12</v>
      </c>
      <c r="E165" s="50">
        <v>0</v>
      </c>
      <c r="F165" s="50">
        <f t="shared" si="21"/>
        <v>0</v>
      </c>
      <c r="G165" s="29" t="e">
        <f t="shared" si="20"/>
        <v>#DIV/0!</v>
      </c>
    </row>
    <row r="166" spans="1:7" ht="45.6" customHeight="1" x14ac:dyDescent="0.3">
      <c r="A166" s="10" t="s">
        <v>187</v>
      </c>
      <c r="B166" s="11" t="s">
        <v>188</v>
      </c>
      <c r="C166" s="10" t="s">
        <v>28</v>
      </c>
      <c r="D166" s="14">
        <v>2</v>
      </c>
      <c r="E166" s="50">
        <v>0</v>
      </c>
      <c r="F166" s="50">
        <f t="shared" si="21"/>
        <v>0</v>
      </c>
      <c r="G166" s="29" t="e">
        <f t="shared" si="20"/>
        <v>#DIV/0!</v>
      </c>
    </row>
    <row r="167" spans="1:7" ht="12.15" customHeight="1" x14ac:dyDescent="0.3">
      <c r="A167" s="33" t="s">
        <v>407</v>
      </c>
      <c r="B167" s="34" t="s">
        <v>408</v>
      </c>
      <c r="C167" s="63"/>
      <c r="D167" s="63"/>
      <c r="E167" s="50"/>
      <c r="F167" s="50"/>
      <c r="G167" s="29"/>
    </row>
    <row r="168" spans="1:7" ht="34.200000000000003" customHeight="1" x14ac:dyDescent="0.3">
      <c r="A168" s="17" t="s">
        <v>409</v>
      </c>
      <c r="B168" s="18" t="s">
        <v>577</v>
      </c>
      <c r="C168" s="17" t="s">
        <v>28</v>
      </c>
      <c r="D168" s="64">
        <v>1</v>
      </c>
      <c r="E168" s="50">
        <v>0</v>
      </c>
      <c r="F168" s="50">
        <f t="shared" si="21"/>
        <v>0</v>
      </c>
      <c r="G168" s="29" t="e">
        <f t="shared" si="20"/>
        <v>#DIV/0!</v>
      </c>
    </row>
    <row r="169" spans="1:7" ht="12.15" customHeight="1" x14ac:dyDescent="0.3">
      <c r="A169" s="16" t="s">
        <v>465</v>
      </c>
      <c r="B169" s="32" t="s">
        <v>466</v>
      </c>
      <c r="C169" s="46"/>
      <c r="D169" s="47"/>
      <c r="E169" s="50"/>
      <c r="F169" s="50"/>
      <c r="G169" s="29"/>
    </row>
    <row r="170" spans="1:7" ht="43.95" customHeight="1" x14ac:dyDescent="0.3">
      <c r="A170" s="10" t="s">
        <v>467</v>
      </c>
      <c r="B170" s="11" t="s">
        <v>468</v>
      </c>
      <c r="C170" s="10" t="s">
        <v>28</v>
      </c>
      <c r="D170" s="14">
        <v>2</v>
      </c>
      <c r="E170" s="50">
        <v>0</v>
      </c>
      <c r="F170" s="50">
        <f t="shared" si="21"/>
        <v>0</v>
      </c>
      <c r="G170" s="29" t="e">
        <f t="shared" si="20"/>
        <v>#DIV/0!</v>
      </c>
    </row>
    <row r="171" spans="1:7" ht="43.95" customHeight="1" x14ac:dyDescent="0.3">
      <c r="A171" s="10" t="s">
        <v>469</v>
      </c>
      <c r="B171" s="11" t="s">
        <v>470</v>
      </c>
      <c r="C171" s="10" t="s">
        <v>28</v>
      </c>
      <c r="D171" s="14">
        <v>3</v>
      </c>
      <c r="E171" s="50">
        <v>0</v>
      </c>
      <c r="F171" s="50">
        <f t="shared" si="21"/>
        <v>0</v>
      </c>
      <c r="G171" s="29" t="e">
        <f t="shared" si="20"/>
        <v>#DIV/0!</v>
      </c>
    </row>
    <row r="172" spans="1:7" ht="43.95" customHeight="1" x14ac:dyDescent="0.3">
      <c r="A172" s="10" t="s">
        <v>471</v>
      </c>
      <c r="B172" s="11" t="s">
        <v>472</v>
      </c>
      <c r="C172" s="10" t="s">
        <v>28</v>
      </c>
      <c r="D172" s="14">
        <v>1</v>
      </c>
      <c r="E172" s="50">
        <v>0</v>
      </c>
      <c r="F172" s="50">
        <f t="shared" si="21"/>
        <v>0</v>
      </c>
      <c r="G172" s="29" t="e">
        <f t="shared" si="20"/>
        <v>#DIV/0!</v>
      </c>
    </row>
    <row r="173" spans="1:7" ht="43.95" customHeight="1" x14ac:dyDescent="0.3">
      <c r="A173" s="5" t="s">
        <v>473</v>
      </c>
      <c r="B173" s="11" t="s">
        <v>474</v>
      </c>
      <c r="C173" s="5" t="s">
        <v>23</v>
      </c>
      <c r="D173" s="7">
        <v>34</v>
      </c>
      <c r="E173" s="50">
        <v>0</v>
      </c>
      <c r="F173" s="50">
        <f t="shared" si="21"/>
        <v>0</v>
      </c>
      <c r="G173" s="29" t="e">
        <f t="shared" si="20"/>
        <v>#DIV/0!</v>
      </c>
    </row>
    <row r="174" spans="1:7" ht="43.95" customHeight="1" x14ac:dyDescent="0.3">
      <c r="A174" s="5" t="s">
        <v>475</v>
      </c>
      <c r="B174" s="11" t="s">
        <v>476</v>
      </c>
      <c r="C174" s="5" t="s">
        <v>28</v>
      </c>
      <c r="D174" s="7">
        <v>2</v>
      </c>
      <c r="E174" s="50">
        <v>0</v>
      </c>
      <c r="F174" s="50">
        <f t="shared" si="21"/>
        <v>0</v>
      </c>
      <c r="G174" s="29" t="e">
        <f t="shared" si="20"/>
        <v>#DIV/0!</v>
      </c>
    </row>
    <row r="175" spans="1:7" ht="43.95" customHeight="1" x14ac:dyDescent="0.3">
      <c r="A175" s="10" t="s">
        <v>477</v>
      </c>
      <c r="B175" s="11" t="s">
        <v>478</v>
      </c>
      <c r="C175" s="10" t="s">
        <v>23</v>
      </c>
      <c r="D175" s="14">
        <v>15</v>
      </c>
      <c r="E175" s="50">
        <v>0</v>
      </c>
      <c r="F175" s="50">
        <f t="shared" si="21"/>
        <v>0</v>
      </c>
      <c r="G175" s="29" t="e">
        <f t="shared" si="20"/>
        <v>#DIV/0!</v>
      </c>
    </row>
    <row r="176" spans="1:7" ht="43.95" customHeight="1" x14ac:dyDescent="0.3">
      <c r="A176" s="10" t="s">
        <v>578</v>
      </c>
      <c r="B176" s="11" t="s">
        <v>579</v>
      </c>
      <c r="C176" s="10" t="s">
        <v>28</v>
      </c>
      <c r="D176" s="14">
        <v>1</v>
      </c>
      <c r="E176" s="50">
        <v>0</v>
      </c>
      <c r="F176" s="50">
        <f t="shared" si="21"/>
        <v>0</v>
      </c>
      <c r="G176" s="29" t="e">
        <f t="shared" si="20"/>
        <v>#DIV/0!</v>
      </c>
    </row>
    <row r="177" spans="1:7" ht="43.95" customHeight="1" x14ac:dyDescent="0.3">
      <c r="A177" s="10" t="s">
        <v>481</v>
      </c>
      <c r="B177" s="11" t="s">
        <v>482</v>
      </c>
      <c r="C177" s="10" t="s">
        <v>28</v>
      </c>
      <c r="D177" s="14">
        <v>1</v>
      </c>
      <c r="E177" s="50">
        <v>0</v>
      </c>
      <c r="F177" s="50">
        <f t="shared" si="21"/>
        <v>0</v>
      </c>
      <c r="G177" s="29" t="e">
        <f t="shared" si="20"/>
        <v>#DIV/0!</v>
      </c>
    </row>
    <row r="178" spans="1:7" ht="72" customHeight="1" x14ac:dyDescent="0.3">
      <c r="A178" s="10" t="s">
        <v>483</v>
      </c>
      <c r="B178" s="11" t="s">
        <v>484</v>
      </c>
      <c r="C178" s="10" t="s">
        <v>28</v>
      </c>
      <c r="D178" s="14">
        <v>2</v>
      </c>
      <c r="E178" s="50">
        <v>0</v>
      </c>
      <c r="F178" s="50">
        <f t="shared" si="21"/>
        <v>0</v>
      </c>
      <c r="G178" s="29" t="e">
        <f t="shared" si="20"/>
        <v>#DIV/0!</v>
      </c>
    </row>
    <row r="179" spans="1:7" ht="69.599999999999994" customHeight="1" x14ac:dyDescent="0.3">
      <c r="A179" s="10" t="s">
        <v>485</v>
      </c>
      <c r="B179" s="11" t="s">
        <v>486</v>
      </c>
      <c r="C179" s="10" t="s">
        <v>28</v>
      </c>
      <c r="D179" s="14">
        <v>1</v>
      </c>
      <c r="E179" s="50">
        <v>0</v>
      </c>
      <c r="F179" s="50">
        <f t="shared" si="21"/>
        <v>0</v>
      </c>
      <c r="G179" s="29" t="e">
        <f>+F179/$G$212</f>
        <v>#DIV/0!</v>
      </c>
    </row>
    <row r="180" spans="1:7" s="20" customFormat="1" ht="25.95" customHeight="1" x14ac:dyDescent="0.3">
      <c r="A180" s="21"/>
      <c r="B180" s="177"/>
      <c r="C180" s="177"/>
      <c r="D180" s="177"/>
      <c r="E180" s="177"/>
      <c r="F180" s="59">
        <f>+SUM(F145:F179)</f>
        <v>0</v>
      </c>
      <c r="G180" s="30" t="e">
        <f>+SUM(G145:G179)</f>
        <v>#DIV/0!</v>
      </c>
    </row>
    <row r="181" spans="1:7" s="45" customFormat="1" ht="26.4" customHeight="1" x14ac:dyDescent="0.3">
      <c r="A181" s="131">
        <v>11</v>
      </c>
      <c r="B181" s="176" t="s">
        <v>72</v>
      </c>
      <c r="C181" s="176"/>
      <c r="D181" s="176"/>
      <c r="E181" s="176"/>
      <c r="F181" s="176"/>
      <c r="G181" s="176"/>
    </row>
    <row r="182" spans="1:7" ht="61.2" customHeight="1" x14ac:dyDescent="0.3">
      <c r="A182" s="10" t="s">
        <v>189</v>
      </c>
      <c r="B182" s="11" t="s">
        <v>190</v>
      </c>
      <c r="C182" s="10" t="s">
        <v>2</v>
      </c>
      <c r="D182" s="14">
        <v>7.14</v>
      </c>
      <c r="E182" s="60">
        <v>0</v>
      </c>
      <c r="F182" s="60">
        <f t="shared" ref="F182:F193" si="22">ROUND((D182*E182),0)</f>
        <v>0</v>
      </c>
      <c r="G182" s="31" t="e">
        <f>+F182/$G$212</f>
        <v>#DIV/0!</v>
      </c>
    </row>
    <row r="183" spans="1:7" ht="109.35" customHeight="1" x14ac:dyDescent="0.3">
      <c r="A183" s="10" t="s">
        <v>487</v>
      </c>
      <c r="B183" s="11" t="s">
        <v>488</v>
      </c>
      <c r="C183" s="10" t="s">
        <v>2</v>
      </c>
      <c r="D183" s="14">
        <v>7.65</v>
      </c>
      <c r="E183" s="60">
        <v>0</v>
      </c>
      <c r="F183" s="60">
        <f t="shared" si="22"/>
        <v>0</v>
      </c>
      <c r="G183" s="31" t="e">
        <f t="shared" ref="G183:G193" si="23">+F183/$G$212</f>
        <v>#DIV/0!</v>
      </c>
    </row>
    <row r="184" spans="1:7" ht="65.400000000000006" customHeight="1" x14ac:dyDescent="0.3">
      <c r="A184" s="10" t="s">
        <v>191</v>
      </c>
      <c r="B184" s="11" t="s">
        <v>192</v>
      </c>
      <c r="C184" s="10" t="s">
        <v>2</v>
      </c>
      <c r="D184" s="14">
        <v>6.12</v>
      </c>
      <c r="E184" s="60">
        <v>0</v>
      </c>
      <c r="F184" s="60">
        <f t="shared" si="22"/>
        <v>0</v>
      </c>
      <c r="G184" s="31" t="e">
        <f t="shared" si="23"/>
        <v>#DIV/0!</v>
      </c>
    </row>
    <row r="185" spans="1:7" ht="49.65" customHeight="1" x14ac:dyDescent="0.3">
      <c r="A185" s="10" t="s">
        <v>193</v>
      </c>
      <c r="B185" s="11" t="s">
        <v>194</v>
      </c>
      <c r="C185" s="10" t="s">
        <v>2</v>
      </c>
      <c r="D185" s="14">
        <v>2.6</v>
      </c>
      <c r="E185" s="60">
        <v>0</v>
      </c>
      <c r="F185" s="60">
        <f t="shared" si="22"/>
        <v>0</v>
      </c>
      <c r="G185" s="31" t="e">
        <f t="shared" si="23"/>
        <v>#DIV/0!</v>
      </c>
    </row>
    <row r="186" spans="1:7" ht="55.35" customHeight="1" x14ac:dyDescent="0.3">
      <c r="A186" s="10" t="s">
        <v>415</v>
      </c>
      <c r="B186" s="11" t="s">
        <v>580</v>
      </c>
      <c r="C186" s="10" t="s">
        <v>2</v>
      </c>
      <c r="D186" s="14">
        <v>38.08</v>
      </c>
      <c r="E186" s="60">
        <v>0</v>
      </c>
      <c r="F186" s="60">
        <f t="shared" si="22"/>
        <v>0</v>
      </c>
      <c r="G186" s="31" t="e">
        <f t="shared" si="23"/>
        <v>#DIV/0!</v>
      </c>
    </row>
    <row r="187" spans="1:7" ht="68.400000000000006" customHeight="1" x14ac:dyDescent="0.3">
      <c r="A187" s="10" t="s">
        <v>417</v>
      </c>
      <c r="B187" s="11" t="s">
        <v>581</v>
      </c>
      <c r="C187" s="10" t="s">
        <v>2</v>
      </c>
      <c r="D187" s="14">
        <v>44.83</v>
      </c>
      <c r="E187" s="60">
        <v>0</v>
      </c>
      <c r="F187" s="60">
        <f t="shared" si="22"/>
        <v>0</v>
      </c>
      <c r="G187" s="31" t="e">
        <f t="shared" si="23"/>
        <v>#DIV/0!</v>
      </c>
    </row>
    <row r="188" spans="1:7" ht="67.650000000000006" customHeight="1" x14ac:dyDescent="0.3">
      <c r="A188" s="10" t="s">
        <v>419</v>
      </c>
      <c r="B188" s="11" t="s">
        <v>582</v>
      </c>
      <c r="C188" s="10" t="s">
        <v>2</v>
      </c>
      <c r="D188" s="14">
        <v>49.72</v>
      </c>
      <c r="E188" s="60">
        <v>0</v>
      </c>
      <c r="F188" s="60">
        <f t="shared" si="22"/>
        <v>0</v>
      </c>
      <c r="G188" s="31" t="e">
        <f t="shared" si="23"/>
        <v>#DIV/0!</v>
      </c>
    </row>
    <row r="189" spans="1:7" ht="12.15" customHeight="1" x14ac:dyDescent="0.3">
      <c r="A189" s="5" t="s">
        <v>119</v>
      </c>
      <c r="B189" s="11" t="s">
        <v>73</v>
      </c>
      <c r="C189" s="5" t="s">
        <v>2</v>
      </c>
      <c r="D189" s="7">
        <v>4</v>
      </c>
      <c r="E189" s="50">
        <v>0</v>
      </c>
      <c r="F189" s="60">
        <f t="shared" si="22"/>
        <v>0</v>
      </c>
      <c r="G189" s="31" t="e">
        <f t="shared" si="23"/>
        <v>#DIV/0!</v>
      </c>
    </row>
    <row r="190" spans="1:7" ht="48.9" customHeight="1" x14ac:dyDescent="0.3">
      <c r="A190" s="10" t="s">
        <v>195</v>
      </c>
      <c r="B190" s="11" t="s">
        <v>196</v>
      </c>
      <c r="C190" s="10" t="s">
        <v>28</v>
      </c>
      <c r="D190" s="14">
        <v>6</v>
      </c>
      <c r="E190" s="60">
        <v>0</v>
      </c>
      <c r="F190" s="60">
        <f t="shared" si="22"/>
        <v>0</v>
      </c>
      <c r="G190" s="31" t="e">
        <f t="shared" si="23"/>
        <v>#DIV/0!</v>
      </c>
    </row>
    <row r="191" spans="1:7" ht="48.9" customHeight="1" x14ac:dyDescent="0.3">
      <c r="A191" s="10" t="s">
        <v>430</v>
      </c>
      <c r="B191" s="11" t="s">
        <v>491</v>
      </c>
      <c r="C191" s="10" t="s">
        <v>28</v>
      </c>
      <c r="D191" s="14">
        <v>3</v>
      </c>
      <c r="E191" s="60">
        <v>0</v>
      </c>
      <c r="F191" s="60">
        <f t="shared" si="22"/>
        <v>0</v>
      </c>
      <c r="G191" s="31" t="e">
        <f t="shared" si="23"/>
        <v>#DIV/0!</v>
      </c>
    </row>
    <row r="192" spans="1:7" ht="48.9" customHeight="1" x14ac:dyDescent="0.3">
      <c r="A192" s="10" t="s">
        <v>197</v>
      </c>
      <c r="B192" s="11" t="s">
        <v>198</v>
      </c>
      <c r="C192" s="10" t="s">
        <v>28</v>
      </c>
      <c r="D192" s="14">
        <v>5</v>
      </c>
      <c r="E192" s="60">
        <v>0</v>
      </c>
      <c r="F192" s="60">
        <f t="shared" si="22"/>
        <v>0</v>
      </c>
      <c r="G192" s="31" t="e">
        <f t="shared" si="23"/>
        <v>#DIV/0!</v>
      </c>
    </row>
    <row r="193" spans="1:7" ht="73.349999999999994" customHeight="1" x14ac:dyDescent="0.3">
      <c r="A193" s="10" t="s">
        <v>199</v>
      </c>
      <c r="B193" s="11" t="s">
        <v>200</v>
      </c>
      <c r="C193" s="10" t="s">
        <v>28</v>
      </c>
      <c r="D193" s="14">
        <v>1</v>
      </c>
      <c r="E193" s="60">
        <v>0</v>
      </c>
      <c r="F193" s="60">
        <f t="shared" si="22"/>
        <v>0</v>
      </c>
      <c r="G193" s="31" t="e">
        <f t="shared" si="23"/>
        <v>#DIV/0!</v>
      </c>
    </row>
    <row r="194" spans="1:7" s="20" customFormat="1" ht="25.95" customHeight="1" x14ac:dyDescent="0.3">
      <c r="A194" s="21"/>
      <c r="B194" s="177"/>
      <c r="C194" s="177"/>
      <c r="D194" s="177"/>
      <c r="E194" s="177"/>
      <c r="F194" s="59">
        <f>+SUM(F182:F193)</f>
        <v>0</v>
      </c>
      <c r="G194" s="30" t="e">
        <f>+SUM(G182:G193)</f>
        <v>#DIV/0!</v>
      </c>
    </row>
    <row r="195" spans="1:7" s="45" customFormat="1" ht="26.4" customHeight="1" x14ac:dyDescent="0.3">
      <c r="A195" s="131">
        <v>12</v>
      </c>
      <c r="B195" s="176" t="s">
        <v>74</v>
      </c>
      <c r="C195" s="176"/>
      <c r="D195" s="176"/>
      <c r="E195" s="176"/>
      <c r="F195" s="176"/>
      <c r="G195" s="176"/>
    </row>
    <row r="196" spans="1:7" ht="35.4" customHeight="1" x14ac:dyDescent="0.3">
      <c r="A196" s="10" t="s">
        <v>122</v>
      </c>
      <c r="B196" s="11" t="s">
        <v>201</v>
      </c>
      <c r="C196" s="10" t="s">
        <v>28</v>
      </c>
      <c r="D196" s="14">
        <v>8</v>
      </c>
      <c r="E196" s="60">
        <v>0</v>
      </c>
      <c r="F196" s="60">
        <f t="shared" ref="F196:F201" si="24">ROUND((D196*E196),0)</f>
        <v>0</v>
      </c>
      <c r="G196" s="31" t="e">
        <f>+F196/$G$212</f>
        <v>#DIV/0!</v>
      </c>
    </row>
    <row r="197" spans="1:7" ht="12.15" customHeight="1" x14ac:dyDescent="0.3">
      <c r="A197" s="5" t="s">
        <v>120</v>
      </c>
      <c r="B197" s="11" t="s">
        <v>75</v>
      </c>
      <c r="C197" s="5" t="s">
        <v>28</v>
      </c>
      <c r="D197" s="7">
        <v>6</v>
      </c>
      <c r="E197" s="60">
        <v>0</v>
      </c>
      <c r="F197" s="60">
        <f t="shared" si="24"/>
        <v>0</v>
      </c>
      <c r="G197" s="31" t="e">
        <f t="shared" ref="G197:G200" si="25">+F197/$G$212</f>
        <v>#DIV/0!</v>
      </c>
    </row>
    <row r="198" spans="1:7" ht="12.15" customHeight="1" x14ac:dyDescent="0.3">
      <c r="A198" s="5" t="s">
        <v>122</v>
      </c>
      <c r="B198" s="11" t="s">
        <v>77</v>
      </c>
      <c r="C198" s="5" t="s">
        <v>28</v>
      </c>
      <c r="D198" s="7">
        <v>6</v>
      </c>
      <c r="E198" s="60">
        <v>0</v>
      </c>
      <c r="F198" s="60">
        <f t="shared" si="24"/>
        <v>0</v>
      </c>
      <c r="G198" s="31" t="e">
        <f t="shared" si="25"/>
        <v>#DIV/0!</v>
      </c>
    </row>
    <row r="199" spans="1:7" ht="12.15" customHeight="1" x14ac:dyDescent="0.3">
      <c r="A199" s="5" t="s">
        <v>124</v>
      </c>
      <c r="B199" s="11" t="s">
        <v>79</v>
      </c>
      <c r="C199" s="5" t="s">
        <v>28</v>
      </c>
      <c r="D199" s="7">
        <v>6</v>
      </c>
      <c r="E199" s="60">
        <v>0</v>
      </c>
      <c r="F199" s="60">
        <f t="shared" si="24"/>
        <v>0</v>
      </c>
      <c r="G199" s="31" t="e">
        <f t="shared" si="25"/>
        <v>#DIV/0!</v>
      </c>
    </row>
    <row r="200" spans="1:7" ht="12.15" customHeight="1" x14ac:dyDescent="0.3">
      <c r="A200" s="5" t="s">
        <v>125</v>
      </c>
      <c r="B200" s="11" t="s">
        <v>80</v>
      </c>
      <c r="C200" s="5" t="s">
        <v>28</v>
      </c>
      <c r="D200" s="7">
        <v>2</v>
      </c>
      <c r="E200" s="60">
        <v>0</v>
      </c>
      <c r="F200" s="60">
        <f t="shared" si="24"/>
        <v>0</v>
      </c>
      <c r="G200" s="31" t="e">
        <f t="shared" si="25"/>
        <v>#DIV/0!</v>
      </c>
    </row>
    <row r="201" spans="1:7" ht="24.45" customHeight="1" x14ac:dyDescent="0.3">
      <c r="A201" s="10" t="s">
        <v>202</v>
      </c>
      <c r="B201" s="11" t="s">
        <v>203</v>
      </c>
      <c r="C201" s="10" t="s">
        <v>28</v>
      </c>
      <c r="D201" s="14">
        <v>2</v>
      </c>
      <c r="E201" s="60">
        <v>0</v>
      </c>
      <c r="F201" s="60">
        <f t="shared" si="24"/>
        <v>0</v>
      </c>
      <c r="G201" s="31" t="e">
        <f>+F201/$G$212</f>
        <v>#DIV/0!</v>
      </c>
    </row>
    <row r="202" spans="1:7" s="20" customFormat="1" ht="25.95" customHeight="1" x14ac:dyDescent="0.3">
      <c r="A202" s="21"/>
      <c r="B202" s="177"/>
      <c r="C202" s="177"/>
      <c r="D202" s="177"/>
      <c r="E202" s="177"/>
      <c r="F202" s="59">
        <f>+SUM(F196:F201)</f>
        <v>0</v>
      </c>
      <c r="G202" s="30" t="e">
        <f>+SUM(G196:G201)</f>
        <v>#DIV/0!</v>
      </c>
    </row>
    <row r="203" spans="1:7" s="45" customFormat="1" ht="26.4" customHeight="1" x14ac:dyDescent="0.3">
      <c r="A203" s="131">
        <v>13</v>
      </c>
      <c r="B203" s="176" t="s">
        <v>583</v>
      </c>
      <c r="C203" s="176"/>
      <c r="D203" s="176"/>
      <c r="E203" s="176"/>
      <c r="F203" s="176"/>
      <c r="G203" s="176"/>
    </row>
    <row r="204" spans="1:7" ht="36.6" customHeight="1" x14ac:dyDescent="0.3">
      <c r="A204" s="10" t="s">
        <v>443</v>
      </c>
      <c r="B204" s="11" t="s">
        <v>584</v>
      </c>
      <c r="C204" s="10" t="s">
        <v>28</v>
      </c>
      <c r="D204" s="14">
        <v>1</v>
      </c>
      <c r="E204" s="60">
        <v>0</v>
      </c>
      <c r="F204" s="60">
        <f t="shared" ref="F204:F205" si="26">ROUND((D204*E204),0)</f>
        <v>0</v>
      </c>
      <c r="G204" s="31" t="e">
        <f>+F204/$G$212</f>
        <v>#DIV/0!</v>
      </c>
    </row>
    <row r="205" spans="1:7" ht="24.45" customHeight="1" x14ac:dyDescent="0.3">
      <c r="A205" s="10" t="s">
        <v>445</v>
      </c>
      <c r="B205" s="11" t="s">
        <v>585</v>
      </c>
      <c r="C205" s="10" t="s">
        <v>28</v>
      </c>
      <c r="D205" s="14">
        <v>1</v>
      </c>
      <c r="E205" s="60">
        <v>0</v>
      </c>
      <c r="F205" s="60">
        <f t="shared" si="26"/>
        <v>0</v>
      </c>
      <c r="G205" s="31" t="e">
        <f t="shared" ref="G205:G206" si="27">+F205/$G$212</f>
        <v>#DIV/0!</v>
      </c>
    </row>
    <row r="206" spans="1:7" ht="24.45" customHeight="1" x14ac:dyDescent="0.3">
      <c r="A206" s="10" t="s">
        <v>447</v>
      </c>
      <c r="B206" s="11" t="s">
        <v>448</v>
      </c>
      <c r="C206" s="10" t="s">
        <v>23</v>
      </c>
      <c r="D206" s="14">
        <v>2.5</v>
      </c>
      <c r="E206" s="60">
        <v>0</v>
      </c>
      <c r="F206" s="60">
        <f>ROUND((D206*E206),0)</f>
        <v>0</v>
      </c>
      <c r="G206" s="31" t="e">
        <f t="shared" si="27"/>
        <v>#DIV/0!</v>
      </c>
    </row>
    <row r="207" spans="1:7" s="20" customFormat="1" ht="25.95" customHeight="1" x14ac:dyDescent="0.3">
      <c r="A207" s="21"/>
      <c r="B207" s="177"/>
      <c r="C207" s="177"/>
      <c r="D207" s="177"/>
      <c r="E207" s="177"/>
      <c r="F207" s="59">
        <f>+SUM(F204:F206)</f>
        <v>0</v>
      </c>
      <c r="G207" s="30" t="e">
        <f>+SUM(G204:G206)</f>
        <v>#DIV/0!</v>
      </c>
    </row>
    <row r="208" spans="1:7" s="45" customFormat="1" ht="26.4" customHeight="1" x14ac:dyDescent="0.3">
      <c r="A208" s="131">
        <v>16</v>
      </c>
      <c r="B208" s="176" t="s">
        <v>81</v>
      </c>
      <c r="C208" s="176"/>
      <c r="D208" s="176"/>
      <c r="E208" s="176"/>
      <c r="F208" s="176"/>
      <c r="G208" s="176"/>
    </row>
    <row r="209" spans="1:7" ht="19.95" customHeight="1" x14ac:dyDescent="0.3">
      <c r="A209" s="5" t="s">
        <v>126</v>
      </c>
      <c r="B209" s="11" t="s">
        <v>82</v>
      </c>
      <c r="C209" s="5" t="s">
        <v>2</v>
      </c>
      <c r="D209" s="7">
        <v>342.46</v>
      </c>
      <c r="E209" s="50">
        <v>0</v>
      </c>
      <c r="F209" s="50">
        <f>ROUND((D209*E209),0)</f>
        <v>0</v>
      </c>
      <c r="G209" s="29" t="e">
        <f>+F209/$G$212</f>
        <v>#DIV/0!</v>
      </c>
    </row>
    <row r="210" spans="1:7" s="20" customFormat="1" ht="25.95" customHeight="1" x14ac:dyDescent="0.3">
      <c r="A210" s="21"/>
      <c r="B210" s="177"/>
      <c r="C210" s="177"/>
      <c r="D210" s="177"/>
      <c r="E210" s="177"/>
      <c r="F210" s="59">
        <f>+F209</f>
        <v>0</v>
      </c>
      <c r="G210" s="30" t="e">
        <f>+G209</f>
        <v>#DIV/0!</v>
      </c>
    </row>
    <row r="212" spans="1:7" s="20" customFormat="1" ht="34.950000000000003" customHeight="1" x14ac:dyDescent="0.3">
      <c r="A212" s="19"/>
      <c r="C212" s="19"/>
      <c r="D212" s="19"/>
      <c r="E212" s="183" t="s">
        <v>205</v>
      </c>
      <c r="F212" s="183"/>
      <c r="G212" s="132">
        <f>+F10+F15+F24+F31+F40+F47+F52+F131+F142+F180+F194+F202+F207+F210</f>
        <v>0</v>
      </c>
    </row>
    <row r="214" spans="1:7" ht="34.950000000000003" customHeight="1" x14ac:dyDescent="0.3">
      <c r="A214" s="215" t="s">
        <v>586</v>
      </c>
      <c r="B214" s="216"/>
      <c r="C214" s="216"/>
      <c r="D214" s="216"/>
      <c r="E214" s="216"/>
      <c r="F214" s="216"/>
      <c r="G214" s="217"/>
    </row>
    <row r="215" spans="1:7" x14ac:dyDescent="0.3">
      <c r="A215" s="1" t="s">
        <v>129</v>
      </c>
      <c r="B215" s="1" t="s">
        <v>130</v>
      </c>
      <c r="C215" s="1" t="s">
        <v>131</v>
      </c>
      <c r="D215" s="1" t="s">
        <v>132</v>
      </c>
      <c r="E215" s="2" t="s">
        <v>127</v>
      </c>
      <c r="F215" s="2" t="s">
        <v>128</v>
      </c>
      <c r="G215" s="28" t="s">
        <v>133</v>
      </c>
    </row>
    <row r="216" spans="1:7" ht="20.399999999999999" x14ac:dyDescent="0.3">
      <c r="A216" s="131">
        <v>1</v>
      </c>
      <c r="B216" s="176" t="s">
        <v>0</v>
      </c>
      <c r="C216" s="176"/>
      <c r="D216" s="176"/>
      <c r="E216" s="176"/>
      <c r="F216" s="176"/>
      <c r="G216" s="176"/>
    </row>
    <row r="217" spans="1:7" ht="19.2" customHeight="1" x14ac:dyDescent="0.3">
      <c r="A217" s="5" t="s">
        <v>83</v>
      </c>
      <c r="B217" s="11" t="s">
        <v>1</v>
      </c>
      <c r="C217" s="5" t="s">
        <v>2</v>
      </c>
      <c r="D217" s="5">
        <v>509</v>
      </c>
      <c r="E217" s="50">
        <v>0</v>
      </c>
      <c r="F217" s="50">
        <f>ROUND((D217*E217),0)</f>
        <v>0</v>
      </c>
      <c r="G217" s="29" t="e">
        <f>+F217/$G$396</f>
        <v>#DIV/0!</v>
      </c>
    </row>
    <row r="218" spans="1:7" s="20" customFormat="1" ht="25.95" customHeight="1" x14ac:dyDescent="0.3">
      <c r="A218" s="21"/>
      <c r="B218" s="177"/>
      <c r="C218" s="177"/>
      <c r="D218" s="177"/>
      <c r="E218" s="177"/>
      <c r="F218" s="59">
        <f>+F217</f>
        <v>0</v>
      </c>
      <c r="G218" s="30" t="e">
        <f>+G217</f>
        <v>#DIV/0!</v>
      </c>
    </row>
    <row r="219" spans="1:7" s="45" customFormat="1" ht="26.4" customHeight="1" x14ac:dyDescent="0.3">
      <c r="A219" s="131">
        <v>2</v>
      </c>
      <c r="B219" s="176" t="s">
        <v>3</v>
      </c>
      <c r="C219" s="176"/>
      <c r="D219" s="176"/>
      <c r="E219" s="176"/>
      <c r="F219" s="176"/>
      <c r="G219" s="176"/>
    </row>
    <row r="220" spans="1:7" ht="23.4" customHeight="1" x14ac:dyDescent="0.3">
      <c r="A220" s="5" t="s">
        <v>84</v>
      </c>
      <c r="B220" s="11" t="s">
        <v>4</v>
      </c>
      <c r="C220" s="5" t="s">
        <v>5</v>
      </c>
      <c r="D220" s="7">
        <v>332.63</v>
      </c>
      <c r="E220" s="50">
        <v>0</v>
      </c>
      <c r="F220" s="50">
        <f>ROUND((D220*E220),0)</f>
        <v>0</v>
      </c>
      <c r="G220" s="29" t="e">
        <f>+F220/$G$396</f>
        <v>#DIV/0!</v>
      </c>
    </row>
    <row r="221" spans="1:7" ht="23.4" customHeight="1" x14ac:dyDescent="0.3">
      <c r="A221" s="10" t="s">
        <v>134</v>
      </c>
      <c r="B221" s="11" t="s">
        <v>556</v>
      </c>
      <c r="C221" s="10" t="s">
        <v>5</v>
      </c>
      <c r="D221" s="10">
        <v>95.33</v>
      </c>
      <c r="E221" s="60">
        <v>0</v>
      </c>
      <c r="F221" s="50">
        <f t="shared" ref="F221:F222" si="28">ROUND((D221*E221),0)</f>
        <v>0</v>
      </c>
      <c r="G221" s="29" t="e">
        <f t="shared" ref="G221:G222" si="29">+F221/$G$396</f>
        <v>#DIV/0!</v>
      </c>
    </row>
    <row r="222" spans="1:7" ht="23.4" customHeight="1" x14ac:dyDescent="0.3">
      <c r="A222" s="5" t="s">
        <v>85</v>
      </c>
      <c r="B222" s="11" t="s">
        <v>6</v>
      </c>
      <c r="C222" s="5" t="s">
        <v>5</v>
      </c>
      <c r="D222" s="5">
        <v>332.63</v>
      </c>
      <c r="E222" s="50">
        <v>0</v>
      </c>
      <c r="F222" s="50">
        <f t="shared" si="28"/>
        <v>0</v>
      </c>
      <c r="G222" s="29" t="e">
        <f t="shared" si="29"/>
        <v>#DIV/0!</v>
      </c>
    </row>
    <row r="223" spans="1:7" s="20" customFormat="1" ht="25.95" customHeight="1" x14ac:dyDescent="0.3">
      <c r="A223" s="21"/>
      <c r="B223" s="177"/>
      <c r="C223" s="177"/>
      <c r="D223" s="177"/>
      <c r="E223" s="177"/>
      <c r="F223" s="59">
        <f>+SUM(F220:F222)</f>
        <v>0</v>
      </c>
      <c r="G223" s="30" t="e">
        <f>+SUM(G220:G222)</f>
        <v>#DIV/0!</v>
      </c>
    </row>
    <row r="224" spans="1:7" s="45" customFormat="1" ht="26.4" customHeight="1" x14ac:dyDescent="0.3">
      <c r="A224" s="131">
        <v>3</v>
      </c>
      <c r="B224" s="176" t="s">
        <v>7</v>
      </c>
      <c r="C224" s="176"/>
      <c r="D224" s="176"/>
      <c r="E224" s="176"/>
      <c r="F224" s="176"/>
      <c r="G224" s="176"/>
    </row>
    <row r="225" spans="1:7" ht="30" customHeight="1" x14ac:dyDescent="0.3">
      <c r="A225" s="5" t="s">
        <v>86</v>
      </c>
      <c r="B225" s="11" t="s">
        <v>8</v>
      </c>
      <c r="C225" s="5" t="s">
        <v>2</v>
      </c>
      <c r="D225" s="5">
        <v>13.2</v>
      </c>
      <c r="E225" s="50">
        <f t="shared" ref="E225:E231" si="30">+E17</f>
        <v>0</v>
      </c>
      <c r="F225" s="50">
        <f t="shared" ref="F225:F231" si="31">ROUND((D225*E225),0)</f>
        <v>0</v>
      </c>
      <c r="G225" s="29" t="e">
        <f>+F225/$G$396</f>
        <v>#DIV/0!</v>
      </c>
    </row>
    <row r="226" spans="1:7" ht="30" customHeight="1" x14ac:dyDescent="0.3">
      <c r="A226" s="5" t="s">
        <v>87</v>
      </c>
      <c r="B226" s="11" t="s">
        <v>9</v>
      </c>
      <c r="C226" s="5" t="s">
        <v>5</v>
      </c>
      <c r="D226" s="5">
        <v>4.62</v>
      </c>
      <c r="E226" s="50">
        <f t="shared" si="30"/>
        <v>0</v>
      </c>
      <c r="F226" s="50">
        <f t="shared" si="31"/>
        <v>0</v>
      </c>
      <c r="G226" s="29" t="e">
        <f t="shared" ref="G226:G231" si="32">+F226/$G$396</f>
        <v>#DIV/0!</v>
      </c>
    </row>
    <row r="227" spans="1:7" ht="30" customHeight="1" x14ac:dyDescent="0.3">
      <c r="A227" s="5" t="s">
        <v>88</v>
      </c>
      <c r="B227" s="11" t="s">
        <v>10</v>
      </c>
      <c r="C227" s="5" t="s">
        <v>5</v>
      </c>
      <c r="D227" s="5">
        <v>15.76</v>
      </c>
      <c r="E227" s="50">
        <f t="shared" si="30"/>
        <v>0</v>
      </c>
      <c r="F227" s="50">
        <f t="shared" si="31"/>
        <v>0</v>
      </c>
      <c r="G227" s="29" t="e">
        <f t="shared" si="32"/>
        <v>#DIV/0!</v>
      </c>
    </row>
    <row r="228" spans="1:7" ht="30" customHeight="1" x14ac:dyDescent="0.3">
      <c r="A228" s="5" t="s">
        <v>89</v>
      </c>
      <c r="B228" s="11" t="s">
        <v>11</v>
      </c>
      <c r="C228" s="5" t="s">
        <v>2</v>
      </c>
      <c r="D228" s="5">
        <v>317.18</v>
      </c>
      <c r="E228" s="50">
        <f t="shared" si="30"/>
        <v>0</v>
      </c>
      <c r="F228" s="50">
        <f t="shared" si="31"/>
        <v>0</v>
      </c>
      <c r="G228" s="29" t="e">
        <f t="shared" si="32"/>
        <v>#DIV/0!</v>
      </c>
    </row>
    <row r="229" spans="1:7" ht="30" customHeight="1" x14ac:dyDescent="0.3">
      <c r="A229" s="5" t="s">
        <v>90</v>
      </c>
      <c r="B229" s="11" t="s">
        <v>12</v>
      </c>
      <c r="C229" s="5" t="s">
        <v>13</v>
      </c>
      <c r="D229" s="5">
        <v>2450</v>
      </c>
      <c r="E229" s="50">
        <f t="shared" si="30"/>
        <v>0</v>
      </c>
      <c r="F229" s="50">
        <f t="shared" si="31"/>
        <v>0</v>
      </c>
      <c r="G229" s="29" t="e">
        <f t="shared" si="32"/>
        <v>#DIV/0!</v>
      </c>
    </row>
    <row r="230" spans="1:7" ht="30" customHeight="1" x14ac:dyDescent="0.3">
      <c r="A230" s="5" t="s">
        <v>91</v>
      </c>
      <c r="B230" s="11" t="s">
        <v>14</v>
      </c>
      <c r="C230" s="5" t="s">
        <v>13</v>
      </c>
      <c r="D230" s="5">
        <v>1496.23</v>
      </c>
      <c r="E230" s="50">
        <f t="shared" si="30"/>
        <v>0</v>
      </c>
      <c r="F230" s="50">
        <f t="shared" si="31"/>
        <v>0</v>
      </c>
      <c r="G230" s="29" t="e">
        <f t="shared" si="32"/>
        <v>#DIV/0!</v>
      </c>
    </row>
    <row r="231" spans="1:7" ht="30" customHeight="1" x14ac:dyDescent="0.3">
      <c r="A231" s="5" t="s">
        <v>92</v>
      </c>
      <c r="B231" s="11" t="s">
        <v>15</v>
      </c>
      <c r="C231" s="5" t="s">
        <v>5</v>
      </c>
      <c r="D231" s="5">
        <v>1.54</v>
      </c>
      <c r="E231" s="50">
        <f t="shared" si="30"/>
        <v>0</v>
      </c>
      <c r="F231" s="50">
        <f t="shared" si="31"/>
        <v>0</v>
      </c>
      <c r="G231" s="29" t="e">
        <f t="shared" si="32"/>
        <v>#DIV/0!</v>
      </c>
    </row>
    <row r="232" spans="1:7" s="20" customFormat="1" ht="25.95" customHeight="1" x14ac:dyDescent="0.3">
      <c r="A232" s="21"/>
      <c r="B232" s="177"/>
      <c r="C232" s="177"/>
      <c r="D232" s="177"/>
      <c r="E232" s="177"/>
      <c r="F232" s="59">
        <f>+SUM(F225:F231)</f>
        <v>0</v>
      </c>
      <c r="G232" s="30" t="e">
        <f>+SUM(G225:G231)</f>
        <v>#DIV/0!</v>
      </c>
    </row>
    <row r="233" spans="1:7" s="45" customFormat="1" ht="26.4" customHeight="1" x14ac:dyDescent="0.3">
      <c r="A233" s="131">
        <v>4</v>
      </c>
      <c r="B233" s="176" t="s">
        <v>16</v>
      </c>
      <c r="C233" s="176"/>
      <c r="D233" s="176"/>
      <c r="E233" s="176"/>
      <c r="F233" s="176"/>
      <c r="G233" s="176"/>
    </row>
    <row r="234" spans="1:7" ht="31.2" customHeight="1" x14ac:dyDescent="0.3">
      <c r="A234" s="10" t="s">
        <v>136</v>
      </c>
      <c r="B234" s="11" t="s">
        <v>587</v>
      </c>
      <c r="C234" s="10" t="s">
        <v>2</v>
      </c>
      <c r="D234" s="10">
        <v>23.03</v>
      </c>
      <c r="E234" s="50">
        <v>0</v>
      </c>
      <c r="F234" s="60">
        <f t="shared" ref="F234:F244" si="33">ROUND((D234*E234),0)</f>
        <v>0</v>
      </c>
      <c r="G234" s="31" t="e">
        <f>+F234/$G$396</f>
        <v>#DIV/0!</v>
      </c>
    </row>
    <row r="235" spans="1:7" ht="31.2" customHeight="1" x14ac:dyDescent="0.3">
      <c r="A235" s="5" t="s">
        <v>93</v>
      </c>
      <c r="B235" s="11" t="s">
        <v>17</v>
      </c>
      <c r="C235" s="5" t="s">
        <v>5</v>
      </c>
      <c r="D235" s="5">
        <v>8.9700000000000006</v>
      </c>
      <c r="E235" s="50">
        <v>0</v>
      </c>
      <c r="F235" s="60">
        <f t="shared" si="33"/>
        <v>0</v>
      </c>
      <c r="G235" s="31" t="e">
        <f t="shared" ref="G235:G244" si="34">+F235/$G$396</f>
        <v>#DIV/0!</v>
      </c>
    </row>
    <row r="236" spans="1:7" ht="31.2" customHeight="1" x14ac:dyDescent="0.3">
      <c r="A236" s="5" t="s">
        <v>94</v>
      </c>
      <c r="B236" s="11" t="s">
        <v>18</v>
      </c>
      <c r="C236" s="5" t="s">
        <v>5</v>
      </c>
      <c r="D236" s="5">
        <v>1.76</v>
      </c>
      <c r="E236" s="50">
        <v>0</v>
      </c>
      <c r="F236" s="60">
        <f t="shared" si="33"/>
        <v>0</v>
      </c>
      <c r="G236" s="31" t="e">
        <f t="shared" si="34"/>
        <v>#DIV/0!</v>
      </c>
    </row>
    <row r="237" spans="1:7" ht="31.2" customHeight="1" x14ac:dyDescent="0.3">
      <c r="A237" s="5" t="s">
        <v>95</v>
      </c>
      <c r="B237" s="11" t="s">
        <v>19</v>
      </c>
      <c r="C237" s="5" t="s">
        <v>5</v>
      </c>
      <c r="D237" s="5">
        <v>5.45</v>
      </c>
      <c r="E237" s="50">
        <v>0</v>
      </c>
      <c r="F237" s="60">
        <f t="shared" si="33"/>
        <v>0</v>
      </c>
      <c r="G237" s="31" t="e">
        <f t="shared" si="34"/>
        <v>#DIV/0!</v>
      </c>
    </row>
    <row r="238" spans="1:7" ht="31.2" customHeight="1" x14ac:dyDescent="0.3">
      <c r="A238" s="5" t="s">
        <v>96</v>
      </c>
      <c r="B238" s="11" t="s">
        <v>12</v>
      </c>
      <c r="C238" s="5" t="s">
        <v>13</v>
      </c>
      <c r="D238" s="5">
        <v>6603.52</v>
      </c>
      <c r="E238" s="50">
        <v>0</v>
      </c>
      <c r="F238" s="60">
        <f t="shared" si="33"/>
        <v>0</v>
      </c>
      <c r="G238" s="31" t="e">
        <f t="shared" si="34"/>
        <v>#DIV/0!</v>
      </c>
    </row>
    <row r="239" spans="1:7" ht="31.2" customHeight="1" x14ac:dyDescent="0.3">
      <c r="A239" s="5" t="s">
        <v>209</v>
      </c>
      <c r="B239" s="11" t="s">
        <v>14</v>
      </c>
      <c r="C239" s="5" t="s">
        <v>13</v>
      </c>
      <c r="D239" s="5">
        <v>371.43</v>
      </c>
      <c r="E239" s="50">
        <v>0</v>
      </c>
      <c r="F239" s="60">
        <f t="shared" si="33"/>
        <v>0</v>
      </c>
      <c r="G239" s="31" t="e">
        <f t="shared" si="34"/>
        <v>#DIV/0!</v>
      </c>
    </row>
    <row r="240" spans="1:7" ht="31.2" customHeight="1" x14ac:dyDescent="0.3">
      <c r="A240" s="10" t="s">
        <v>138</v>
      </c>
      <c r="B240" s="11" t="s">
        <v>139</v>
      </c>
      <c r="C240" s="10" t="s">
        <v>23</v>
      </c>
      <c r="D240" s="10">
        <v>103.36</v>
      </c>
      <c r="E240" s="50">
        <v>0</v>
      </c>
      <c r="F240" s="60">
        <f t="shared" si="33"/>
        <v>0</v>
      </c>
      <c r="G240" s="31" t="e">
        <f t="shared" si="34"/>
        <v>#DIV/0!</v>
      </c>
    </row>
    <row r="241" spans="1:7" ht="31.2" customHeight="1" x14ac:dyDescent="0.3">
      <c r="A241" s="10" t="s">
        <v>210</v>
      </c>
      <c r="B241" s="11" t="s">
        <v>588</v>
      </c>
      <c r="C241" s="10" t="s">
        <v>5</v>
      </c>
      <c r="D241" s="10">
        <v>8.5399999999999991</v>
      </c>
      <c r="E241" s="50">
        <v>0</v>
      </c>
      <c r="F241" s="60">
        <f t="shared" si="33"/>
        <v>0</v>
      </c>
      <c r="G241" s="31" t="e">
        <f t="shared" si="34"/>
        <v>#DIV/0!</v>
      </c>
    </row>
    <row r="242" spans="1:7" ht="31.2" customHeight="1" x14ac:dyDescent="0.3">
      <c r="A242" s="10" t="s">
        <v>211</v>
      </c>
      <c r="B242" s="11" t="s">
        <v>212</v>
      </c>
      <c r="C242" s="10" t="s">
        <v>5</v>
      </c>
      <c r="D242" s="10">
        <v>9.83</v>
      </c>
      <c r="E242" s="50">
        <v>0</v>
      </c>
      <c r="F242" s="60">
        <f t="shared" si="33"/>
        <v>0</v>
      </c>
      <c r="G242" s="31" t="e">
        <f t="shared" si="34"/>
        <v>#DIV/0!</v>
      </c>
    </row>
    <row r="243" spans="1:7" ht="31.2" customHeight="1" x14ac:dyDescent="0.3">
      <c r="A243" s="10" t="s">
        <v>213</v>
      </c>
      <c r="B243" s="11" t="s">
        <v>214</v>
      </c>
      <c r="C243" s="10" t="s">
        <v>5</v>
      </c>
      <c r="D243" s="10">
        <v>7.12</v>
      </c>
      <c r="E243" s="50">
        <v>0</v>
      </c>
      <c r="F243" s="60">
        <f t="shared" si="33"/>
        <v>0</v>
      </c>
      <c r="G243" s="31" t="e">
        <f t="shared" si="34"/>
        <v>#DIV/0!</v>
      </c>
    </row>
    <row r="244" spans="1:7" ht="31.2" customHeight="1" x14ac:dyDescent="0.3">
      <c r="A244" s="10" t="s">
        <v>215</v>
      </c>
      <c r="B244" s="11" t="s">
        <v>216</v>
      </c>
      <c r="C244" s="10" t="s">
        <v>5</v>
      </c>
      <c r="D244" s="10">
        <v>3.15</v>
      </c>
      <c r="E244" s="50">
        <v>0</v>
      </c>
      <c r="F244" s="60">
        <f t="shared" si="33"/>
        <v>0</v>
      </c>
      <c r="G244" s="31" t="e">
        <f t="shared" si="34"/>
        <v>#DIV/0!</v>
      </c>
    </row>
    <row r="245" spans="1:7" s="20" customFormat="1" ht="25.95" customHeight="1" x14ac:dyDescent="0.3">
      <c r="A245" s="21"/>
      <c r="B245" s="177"/>
      <c r="C245" s="177"/>
      <c r="D245" s="177"/>
      <c r="E245" s="177"/>
      <c r="F245" s="59">
        <f>+SUM(F234:F244)</f>
        <v>0</v>
      </c>
      <c r="G245" s="30" t="e">
        <f>+SUM(G234:G244)</f>
        <v>#DIV/0!</v>
      </c>
    </row>
    <row r="246" spans="1:7" s="45" customFormat="1" ht="26.4" customHeight="1" x14ac:dyDescent="0.3">
      <c r="A246" s="131">
        <v>5</v>
      </c>
      <c r="B246" s="176" t="s">
        <v>20</v>
      </c>
      <c r="C246" s="176"/>
      <c r="D246" s="176"/>
      <c r="E246" s="176"/>
      <c r="F246" s="176"/>
      <c r="G246" s="176"/>
    </row>
    <row r="247" spans="1:7" ht="21.6" customHeight="1" x14ac:dyDescent="0.3">
      <c r="A247" s="5" t="s">
        <v>217</v>
      </c>
      <c r="B247" s="11" t="s">
        <v>218</v>
      </c>
      <c r="C247" s="5" t="s">
        <v>2</v>
      </c>
      <c r="D247" s="5">
        <v>251.5</v>
      </c>
      <c r="E247" s="50">
        <f>+E33</f>
        <v>0</v>
      </c>
      <c r="F247" s="50">
        <f t="shared" ref="F247:F254" si="35">ROUND((D247*E247),0)</f>
        <v>0</v>
      </c>
      <c r="G247" s="29" t="e">
        <f>+F247/$G$396</f>
        <v>#DIV/0!</v>
      </c>
    </row>
    <row r="248" spans="1:7" ht="21.6" customHeight="1" x14ac:dyDescent="0.3">
      <c r="A248" s="5" t="s">
        <v>97</v>
      </c>
      <c r="B248" s="11" t="s">
        <v>21</v>
      </c>
      <c r="C248" s="5" t="s">
        <v>2</v>
      </c>
      <c r="D248" s="5">
        <v>188.75</v>
      </c>
      <c r="E248" s="50">
        <f t="shared" ref="E248:E253" si="36">+E34</f>
        <v>0</v>
      </c>
      <c r="F248" s="50">
        <f t="shared" si="35"/>
        <v>0</v>
      </c>
      <c r="G248" s="29" t="e">
        <f t="shared" ref="G248:G254" si="37">+F248/$G$396</f>
        <v>#DIV/0!</v>
      </c>
    </row>
    <row r="249" spans="1:7" ht="27.6" x14ac:dyDescent="0.3">
      <c r="A249" s="10" t="s">
        <v>140</v>
      </c>
      <c r="B249" s="11" t="s">
        <v>141</v>
      </c>
      <c r="C249" s="10" t="s">
        <v>2</v>
      </c>
      <c r="D249" s="10">
        <v>82.05</v>
      </c>
      <c r="E249" s="50">
        <f t="shared" si="36"/>
        <v>0</v>
      </c>
      <c r="F249" s="50">
        <f t="shared" si="35"/>
        <v>0</v>
      </c>
      <c r="G249" s="29" t="e">
        <f t="shared" si="37"/>
        <v>#DIV/0!</v>
      </c>
    </row>
    <row r="250" spans="1:7" ht="27.6" x14ac:dyDescent="0.3">
      <c r="A250" s="10" t="s">
        <v>219</v>
      </c>
      <c r="B250" s="11" t="s">
        <v>220</v>
      </c>
      <c r="C250" s="10" t="s">
        <v>2</v>
      </c>
      <c r="D250" s="10">
        <v>251.5</v>
      </c>
      <c r="E250" s="50">
        <f t="shared" si="36"/>
        <v>0</v>
      </c>
      <c r="F250" s="50">
        <f t="shared" si="35"/>
        <v>0</v>
      </c>
      <c r="G250" s="29" t="e">
        <f t="shared" si="37"/>
        <v>#DIV/0!</v>
      </c>
    </row>
    <row r="251" spans="1:7" ht="21.6" customHeight="1" x14ac:dyDescent="0.3">
      <c r="A251" s="5" t="s">
        <v>221</v>
      </c>
      <c r="B251" s="11" t="s">
        <v>222</v>
      </c>
      <c r="C251" s="5" t="s">
        <v>23</v>
      </c>
      <c r="D251" s="5">
        <v>43.6</v>
      </c>
      <c r="E251" s="50">
        <f t="shared" si="36"/>
        <v>0</v>
      </c>
      <c r="F251" s="50">
        <f t="shared" si="35"/>
        <v>0</v>
      </c>
      <c r="G251" s="29" t="e">
        <f t="shared" si="37"/>
        <v>#DIV/0!</v>
      </c>
    </row>
    <row r="252" spans="1:7" ht="21.6" customHeight="1" x14ac:dyDescent="0.3">
      <c r="A252" s="5" t="s">
        <v>98</v>
      </c>
      <c r="B252" s="11" t="s">
        <v>22</v>
      </c>
      <c r="C252" s="5" t="s">
        <v>23</v>
      </c>
      <c r="D252" s="5">
        <v>133.4</v>
      </c>
      <c r="E252" s="50">
        <f t="shared" si="36"/>
        <v>0</v>
      </c>
      <c r="F252" s="50">
        <f t="shared" si="35"/>
        <v>0</v>
      </c>
      <c r="G252" s="29" t="e">
        <f t="shared" si="37"/>
        <v>#DIV/0!</v>
      </c>
    </row>
    <row r="253" spans="1:7" ht="27.6" x14ac:dyDescent="0.3">
      <c r="A253" s="5" t="s">
        <v>99</v>
      </c>
      <c r="B253" s="11" t="s">
        <v>142</v>
      </c>
      <c r="C253" s="5" t="s">
        <v>2</v>
      </c>
      <c r="D253" s="5">
        <v>126.7</v>
      </c>
      <c r="E253" s="50">
        <f t="shared" si="36"/>
        <v>0</v>
      </c>
      <c r="F253" s="50">
        <f t="shared" si="35"/>
        <v>0</v>
      </c>
      <c r="G253" s="29" t="e">
        <f t="shared" si="37"/>
        <v>#DIV/0!</v>
      </c>
    </row>
    <row r="254" spans="1:7" ht="21.6" customHeight="1" x14ac:dyDescent="0.3">
      <c r="A254" s="5" t="s">
        <v>223</v>
      </c>
      <c r="B254" s="11" t="s">
        <v>224</v>
      </c>
      <c r="C254" s="5" t="s">
        <v>23</v>
      </c>
      <c r="D254" s="5">
        <v>183.4</v>
      </c>
      <c r="E254" s="50">
        <f>+E40</f>
        <v>0</v>
      </c>
      <c r="F254" s="50">
        <f t="shared" si="35"/>
        <v>0</v>
      </c>
      <c r="G254" s="29" t="e">
        <f t="shared" si="37"/>
        <v>#DIV/0!</v>
      </c>
    </row>
    <row r="255" spans="1:7" s="20" customFormat="1" ht="25.95" customHeight="1" x14ac:dyDescent="0.3">
      <c r="A255" s="21"/>
      <c r="B255" s="177"/>
      <c r="C255" s="177"/>
      <c r="D255" s="177"/>
      <c r="E255" s="177"/>
      <c r="F255" s="59">
        <f>+SUM(F247:F254)</f>
        <v>0</v>
      </c>
      <c r="G255" s="30" t="e">
        <f>+SUM(G247:G254)</f>
        <v>#DIV/0!</v>
      </c>
    </row>
    <row r="256" spans="1:7" s="45" customFormat="1" ht="26.4" customHeight="1" x14ac:dyDescent="0.3">
      <c r="A256" s="131">
        <v>6</v>
      </c>
      <c r="B256" s="176" t="s">
        <v>24</v>
      </c>
      <c r="C256" s="176"/>
      <c r="D256" s="176"/>
      <c r="E256" s="176"/>
      <c r="F256" s="176"/>
      <c r="G256" s="176"/>
    </row>
    <row r="257" spans="1:7" ht="25.2" customHeight="1" x14ac:dyDescent="0.3">
      <c r="A257" s="5" t="s">
        <v>100</v>
      </c>
      <c r="B257" s="11" t="s">
        <v>25</v>
      </c>
      <c r="C257" s="5" t="s">
        <v>2</v>
      </c>
      <c r="D257" s="5">
        <v>258.41000000000003</v>
      </c>
      <c r="E257" s="50">
        <v>0</v>
      </c>
      <c r="F257" s="50">
        <f>ROUND((D257*E257),0)</f>
        <v>0</v>
      </c>
      <c r="G257" s="29" t="e">
        <f>+F257/$G$396</f>
        <v>#DIV/0!</v>
      </c>
    </row>
    <row r="258" spans="1:7" ht="25.2" customHeight="1" x14ac:dyDescent="0.3">
      <c r="A258" s="5" t="s">
        <v>101</v>
      </c>
      <c r="B258" s="11" t="s">
        <v>26</v>
      </c>
      <c r="C258" s="5" t="s">
        <v>23</v>
      </c>
      <c r="D258" s="5">
        <v>23.2</v>
      </c>
      <c r="E258" s="50">
        <v>0</v>
      </c>
      <c r="F258" s="50">
        <f t="shared" ref="F258:F260" si="38">ROUND((D258*E258),0)</f>
        <v>0</v>
      </c>
      <c r="G258" s="29" t="e">
        <f t="shared" ref="G258:G260" si="39">+F258/$G$396</f>
        <v>#DIV/0!</v>
      </c>
    </row>
    <row r="259" spans="1:7" ht="25.2" customHeight="1" x14ac:dyDescent="0.3">
      <c r="A259" s="5" t="s">
        <v>225</v>
      </c>
      <c r="B259" s="11" t="s">
        <v>226</v>
      </c>
      <c r="C259" s="5" t="s">
        <v>2</v>
      </c>
      <c r="D259" s="5">
        <v>11.2</v>
      </c>
      <c r="E259" s="50">
        <v>0</v>
      </c>
      <c r="F259" s="50">
        <f t="shared" si="38"/>
        <v>0</v>
      </c>
      <c r="G259" s="29" t="e">
        <f t="shared" si="39"/>
        <v>#DIV/0!</v>
      </c>
    </row>
    <row r="260" spans="1:7" ht="25.2" customHeight="1" x14ac:dyDescent="0.3">
      <c r="A260" s="5" t="s">
        <v>102</v>
      </c>
      <c r="B260" s="11" t="s">
        <v>27</v>
      </c>
      <c r="C260" s="5" t="s">
        <v>28</v>
      </c>
      <c r="D260" s="5">
        <v>82</v>
      </c>
      <c r="E260" s="50">
        <v>0</v>
      </c>
      <c r="F260" s="50">
        <f t="shared" si="38"/>
        <v>0</v>
      </c>
      <c r="G260" s="29" t="e">
        <f t="shared" si="39"/>
        <v>#DIV/0!</v>
      </c>
    </row>
    <row r="261" spans="1:7" s="20" customFormat="1" ht="25.95" customHeight="1" x14ac:dyDescent="0.3">
      <c r="A261" s="21"/>
      <c r="B261" s="177"/>
      <c r="C261" s="177"/>
      <c r="D261" s="177"/>
      <c r="E261" s="177"/>
      <c r="F261" s="59">
        <f>+SUM(F257:F260)</f>
        <v>0</v>
      </c>
      <c r="G261" s="30" t="e">
        <f>+SUM(G257:G260)</f>
        <v>#DIV/0!</v>
      </c>
    </row>
    <row r="262" spans="1:7" s="45" customFormat="1" ht="26.4" customHeight="1" x14ac:dyDescent="0.3">
      <c r="A262" s="131">
        <v>7</v>
      </c>
      <c r="B262" s="176" t="s">
        <v>29</v>
      </c>
      <c r="C262" s="176"/>
      <c r="D262" s="176"/>
      <c r="E262" s="176"/>
      <c r="F262" s="176"/>
      <c r="G262" s="176"/>
    </row>
    <row r="263" spans="1:7" ht="21.6" customHeight="1" x14ac:dyDescent="0.3">
      <c r="A263" s="5"/>
      <c r="B263" s="32" t="s">
        <v>30</v>
      </c>
      <c r="C263" s="5"/>
      <c r="D263" s="5"/>
      <c r="E263" s="50"/>
      <c r="F263" s="50"/>
      <c r="G263" s="29"/>
    </row>
    <row r="264" spans="1:7" ht="55.2" x14ac:dyDescent="0.3">
      <c r="A264" s="10" t="s">
        <v>143</v>
      </c>
      <c r="B264" s="11" t="s">
        <v>144</v>
      </c>
      <c r="C264" s="10" t="s">
        <v>2</v>
      </c>
      <c r="D264" s="10">
        <v>341</v>
      </c>
      <c r="E264" s="60">
        <v>0</v>
      </c>
      <c r="F264" s="60">
        <f>ROUND((D264*E264),0)</f>
        <v>0</v>
      </c>
      <c r="G264" s="31" t="e">
        <f>+F264/$G$396</f>
        <v>#DIV/0!</v>
      </c>
    </row>
    <row r="265" spans="1:7" x14ac:dyDescent="0.3">
      <c r="A265" s="5" t="s">
        <v>103</v>
      </c>
      <c r="B265" s="11" t="s">
        <v>31</v>
      </c>
      <c r="C265" s="5" t="s">
        <v>13</v>
      </c>
      <c r="D265" s="5">
        <v>8845</v>
      </c>
      <c r="E265" s="50">
        <v>0</v>
      </c>
      <c r="F265" s="60">
        <f t="shared" ref="F265:F271" si="40">ROUND((D265*E265),0)</f>
        <v>0</v>
      </c>
      <c r="G265" s="31" t="e">
        <f t="shared" ref="G265:G271" si="41">+F265/$G$396</f>
        <v>#DIV/0!</v>
      </c>
    </row>
    <row r="266" spans="1:7" x14ac:dyDescent="0.3">
      <c r="A266" s="5" t="s">
        <v>104</v>
      </c>
      <c r="B266" s="11" t="s">
        <v>21</v>
      </c>
      <c r="C266" s="5" t="s">
        <v>2</v>
      </c>
      <c r="D266" s="5">
        <v>31</v>
      </c>
      <c r="E266" s="50">
        <v>0</v>
      </c>
      <c r="F266" s="60">
        <f t="shared" si="40"/>
        <v>0</v>
      </c>
      <c r="G266" s="31" t="e">
        <f t="shared" si="41"/>
        <v>#DIV/0!</v>
      </c>
    </row>
    <row r="267" spans="1:7" x14ac:dyDescent="0.3">
      <c r="A267" s="5" t="s">
        <v>227</v>
      </c>
      <c r="B267" s="11" t="s">
        <v>228</v>
      </c>
      <c r="C267" s="5" t="s">
        <v>23</v>
      </c>
      <c r="D267" s="5">
        <v>21.8</v>
      </c>
      <c r="E267" s="50">
        <v>0</v>
      </c>
      <c r="F267" s="60">
        <f t="shared" si="40"/>
        <v>0</v>
      </c>
      <c r="G267" s="31" t="e">
        <f t="shared" si="41"/>
        <v>#DIV/0!</v>
      </c>
    </row>
    <row r="268" spans="1:7" ht="24" customHeight="1" x14ac:dyDescent="0.3">
      <c r="A268" s="5"/>
      <c r="B268" s="32" t="s">
        <v>32</v>
      </c>
      <c r="C268" s="5"/>
      <c r="D268" s="5"/>
      <c r="E268" s="50"/>
      <c r="F268" s="60"/>
      <c r="G268" s="31"/>
    </row>
    <row r="269" spans="1:7" x14ac:dyDescent="0.3">
      <c r="A269" s="5" t="s">
        <v>105</v>
      </c>
      <c r="B269" s="11" t="s">
        <v>33</v>
      </c>
      <c r="C269" s="5" t="s">
        <v>2</v>
      </c>
      <c r="D269" s="5">
        <v>31</v>
      </c>
      <c r="E269" s="50">
        <v>0</v>
      </c>
      <c r="F269" s="60">
        <f t="shared" si="40"/>
        <v>0</v>
      </c>
      <c r="G269" s="31" t="e">
        <f t="shared" si="41"/>
        <v>#DIV/0!</v>
      </c>
    </row>
    <row r="270" spans="1:7" ht="22.2" customHeight="1" x14ac:dyDescent="0.3">
      <c r="A270" s="5"/>
      <c r="B270" s="32" t="s">
        <v>229</v>
      </c>
      <c r="C270" s="5"/>
      <c r="D270" s="5"/>
      <c r="E270" s="50"/>
      <c r="F270" s="60"/>
      <c r="G270" s="31" t="e">
        <f t="shared" si="41"/>
        <v>#DIV/0!</v>
      </c>
    </row>
    <row r="271" spans="1:7" ht="27.6" x14ac:dyDescent="0.3">
      <c r="A271" s="10" t="s">
        <v>230</v>
      </c>
      <c r="B271" s="11" t="s">
        <v>231</v>
      </c>
      <c r="C271" s="10" t="s">
        <v>2</v>
      </c>
      <c r="D271" s="10">
        <v>57.6</v>
      </c>
      <c r="E271" s="60">
        <v>0</v>
      </c>
      <c r="F271" s="60">
        <f t="shared" si="40"/>
        <v>0</v>
      </c>
      <c r="G271" s="31" t="e">
        <f t="shared" si="41"/>
        <v>#DIV/0!</v>
      </c>
    </row>
    <row r="272" spans="1:7" s="20" customFormat="1" ht="25.95" customHeight="1" x14ac:dyDescent="0.3">
      <c r="A272" s="21"/>
      <c r="B272" s="177"/>
      <c r="C272" s="177"/>
      <c r="D272" s="177"/>
      <c r="E272" s="177"/>
      <c r="F272" s="59">
        <f>+SUM(F264:F271)</f>
        <v>0</v>
      </c>
      <c r="G272" s="30" t="e">
        <f>+SUM(G264:G271)</f>
        <v>#DIV/0!</v>
      </c>
    </row>
    <row r="273" spans="1:7" s="45" customFormat="1" ht="26.4" customHeight="1" x14ac:dyDescent="0.3">
      <c r="A273" s="131">
        <v>8</v>
      </c>
      <c r="B273" s="176" t="s">
        <v>34</v>
      </c>
      <c r="C273" s="176"/>
      <c r="D273" s="176"/>
      <c r="E273" s="176"/>
      <c r="F273" s="176"/>
      <c r="G273" s="176"/>
    </row>
    <row r="274" spans="1:7" x14ac:dyDescent="0.3">
      <c r="A274" s="16" t="s">
        <v>232</v>
      </c>
      <c r="B274" s="32" t="s">
        <v>0</v>
      </c>
      <c r="C274" s="5"/>
      <c r="D274" s="5"/>
      <c r="E274" s="50"/>
      <c r="F274" s="50"/>
      <c r="G274" s="29"/>
    </row>
    <row r="275" spans="1:7" x14ac:dyDescent="0.3">
      <c r="A275" s="5" t="s">
        <v>233</v>
      </c>
      <c r="B275" s="11" t="s">
        <v>4</v>
      </c>
      <c r="C275" s="5" t="s">
        <v>234</v>
      </c>
      <c r="D275" s="5">
        <v>30</v>
      </c>
      <c r="E275" s="50">
        <v>0</v>
      </c>
      <c r="F275" s="50">
        <f t="shared" ref="F275:F325" si="42">ROUND((D275*E275),0)</f>
        <v>0</v>
      </c>
      <c r="G275" s="29" t="e">
        <f>+F275/$G$396</f>
        <v>#DIV/0!</v>
      </c>
    </row>
    <row r="276" spans="1:7" x14ac:dyDescent="0.3">
      <c r="A276" s="10" t="s">
        <v>235</v>
      </c>
      <c r="B276" s="11" t="s">
        <v>6</v>
      </c>
      <c r="C276" s="10" t="s">
        <v>234</v>
      </c>
      <c r="D276" s="10">
        <v>15</v>
      </c>
      <c r="E276" s="50">
        <v>0</v>
      </c>
      <c r="F276" s="50">
        <f t="shared" si="42"/>
        <v>0</v>
      </c>
      <c r="G276" s="29" t="e">
        <f t="shared" ref="G276:G325" si="43">+F276/$G$396</f>
        <v>#DIV/0!</v>
      </c>
    </row>
    <row r="277" spans="1:7" x14ac:dyDescent="0.3">
      <c r="A277" s="16" t="s">
        <v>236</v>
      </c>
      <c r="B277" s="32" t="s">
        <v>237</v>
      </c>
      <c r="C277" s="5"/>
      <c r="D277" s="5"/>
      <c r="E277" s="50"/>
      <c r="F277" s="50"/>
      <c r="G277" s="29"/>
    </row>
    <row r="278" spans="1:7" x14ac:dyDescent="0.3">
      <c r="A278" s="5"/>
      <c r="B278" s="32" t="s">
        <v>238</v>
      </c>
      <c r="C278" s="5"/>
      <c r="D278" s="5"/>
      <c r="E278" s="50"/>
      <c r="F278" s="50"/>
      <c r="G278" s="29"/>
    </row>
    <row r="279" spans="1:7" ht="27.6" x14ac:dyDescent="0.3">
      <c r="A279" s="10" t="s">
        <v>239</v>
      </c>
      <c r="B279" s="11" t="s">
        <v>240</v>
      </c>
      <c r="C279" s="10" t="s">
        <v>234</v>
      </c>
      <c r="D279" s="10">
        <v>15</v>
      </c>
      <c r="E279" s="50">
        <v>0</v>
      </c>
      <c r="F279" s="50">
        <f t="shared" si="42"/>
        <v>0</v>
      </c>
      <c r="G279" s="29" t="e">
        <f t="shared" si="43"/>
        <v>#DIV/0!</v>
      </c>
    </row>
    <row r="280" spans="1:7" x14ac:dyDescent="0.3">
      <c r="A280" s="10" t="s">
        <v>241</v>
      </c>
      <c r="B280" s="11" t="s">
        <v>242</v>
      </c>
      <c r="C280" s="10" t="s">
        <v>234</v>
      </c>
      <c r="D280" s="10">
        <v>20</v>
      </c>
      <c r="E280" s="50">
        <v>0</v>
      </c>
      <c r="F280" s="50">
        <f t="shared" si="42"/>
        <v>0</v>
      </c>
      <c r="G280" s="29" t="e">
        <f t="shared" si="43"/>
        <v>#DIV/0!</v>
      </c>
    </row>
    <row r="281" spans="1:7" x14ac:dyDescent="0.3">
      <c r="A281" s="16" t="s">
        <v>106</v>
      </c>
      <c r="B281" s="32" t="s">
        <v>35</v>
      </c>
      <c r="C281" s="5"/>
      <c r="D281" s="5"/>
      <c r="E281" s="50"/>
      <c r="F281" s="50"/>
      <c r="G281" s="29"/>
    </row>
    <row r="282" spans="1:7" x14ac:dyDescent="0.3">
      <c r="A282" s="5" t="s">
        <v>36</v>
      </c>
      <c r="B282" s="11" t="s">
        <v>37</v>
      </c>
      <c r="C282" s="5" t="s">
        <v>38</v>
      </c>
      <c r="D282" s="5">
        <v>12</v>
      </c>
      <c r="E282" s="50">
        <v>0</v>
      </c>
      <c r="F282" s="50">
        <f t="shared" si="42"/>
        <v>0</v>
      </c>
      <c r="G282" s="29" t="e">
        <f t="shared" si="43"/>
        <v>#DIV/0!</v>
      </c>
    </row>
    <row r="283" spans="1:7" x14ac:dyDescent="0.3">
      <c r="A283" s="5" t="s">
        <v>39</v>
      </c>
      <c r="B283" s="11" t="s">
        <v>40</v>
      </c>
      <c r="C283" s="5" t="s">
        <v>38</v>
      </c>
      <c r="D283" s="5">
        <v>2.1</v>
      </c>
      <c r="E283" s="50">
        <v>0</v>
      </c>
      <c r="F283" s="50">
        <f t="shared" si="42"/>
        <v>0</v>
      </c>
      <c r="G283" s="29" t="e">
        <f t="shared" si="43"/>
        <v>#DIV/0!</v>
      </c>
    </row>
    <row r="284" spans="1:7" x14ac:dyDescent="0.3">
      <c r="A284" s="5" t="s">
        <v>271</v>
      </c>
      <c r="B284" s="11" t="s">
        <v>272</v>
      </c>
      <c r="C284" s="5" t="s">
        <v>38</v>
      </c>
      <c r="D284" s="5">
        <v>0.3</v>
      </c>
      <c r="E284" s="50">
        <v>0</v>
      </c>
      <c r="F284" s="50">
        <f t="shared" si="42"/>
        <v>0</v>
      </c>
      <c r="G284" s="29" t="e">
        <f t="shared" si="43"/>
        <v>#DIV/0!</v>
      </c>
    </row>
    <row r="285" spans="1:7" x14ac:dyDescent="0.3">
      <c r="A285" s="5" t="s">
        <v>41</v>
      </c>
      <c r="B285" s="11" t="s">
        <v>42</v>
      </c>
      <c r="C285" s="5" t="s">
        <v>38</v>
      </c>
      <c r="D285" s="5">
        <v>3.3</v>
      </c>
      <c r="E285" s="50">
        <v>0</v>
      </c>
      <c r="F285" s="50">
        <f t="shared" si="42"/>
        <v>0</v>
      </c>
      <c r="G285" s="29" t="e">
        <f t="shared" si="43"/>
        <v>#DIV/0!</v>
      </c>
    </row>
    <row r="286" spans="1:7" x14ac:dyDescent="0.3">
      <c r="A286" s="5" t="s">
        <v>273</v>
      </c>
      <c r="B286" s="11" t="s">
        <v>274</v>
      </c>
      <c r="C286" s="5" t="s">
        <v>38</v>
      </c>
      <c r="D286" s="5">
        <v>0.9</v>
      </c>
      <c r="E286" s="50">
        <v>0</v>
      </c>
      <c r="F286" s="50">
        <f t="shared" si="42"/>
        <v>0</v>
      </c>
      <c r="G286" s="29" t="e">
        <f t="shared" si="43"/>
        <v>#DIV/0!</v>
      </c>
    </row>
    <row r="287" spans="1:7" ht="27.6" x14ac:dyDescent="0.3">
      <c r="A287" s="10" t="s">
        <v>145</v>
      </c>
      <c r="B287" s="11" t="s">
        <v>146</v>
      </c>
      <c r="C287" s="10" t="s">
        <v>147</v>
      </c>
      <c r="D287" s="10">
        <v>15.15</v>
      </c>
      <c r="E287" s="50">
        <v>0</v>
      </c>
      <c r="F287" s="50">
        <f t="shared" si="42"/>
        <v>0</v>
      </c>
      <c r="G287" s="29" t="e">
        <f t="shared" si="43"/>
        <v>#DIV/0!</v>
      </c>
    </row>
    <row r="288" spans="1:7" ht="27.6" x14ac:dyDescent="0.3">
      <c r="A288" s="10" t="s">
        <v>148</v>
      </c>
      <c r="B288" s="11" t="s">
        <v>149</v>
      </c>
      <c r="C288" s="10" t="s">
        <v>147</v>
      </c>
      <c r="D288" s="10">
        <v>7.92</v>
      </c>
      <c r="E288" s="50">
        <v>0</v>
      </c>
      <c r="F288" s="50">
        <f t="shared" si="42"/>
        <v>0</v>
      </c>
      <c r="G288" s="29" t="e">
        <f t="shared" si="43"/>
        <v>#DIV/0!</v>
      </c>
    </row>
    <row r="289" spans="1:7" ht="27.6" x14ac:dyDescent="0.3">
      <c r="A289" s="10" t="s">
        <v>150</v>
      </c>
      <c r="B289" s="11" t="s">
        <v>151</v>
      </c>
      <c r="C289" s="10" t="s">
        <v>147</v>
      </c>
      <c r="D289" s="10">
        <v>53.16</v>
      </c>
      <c r="E289" s="50">
        <v>0</v>
      </c>
      <c r="F289" s="50">
        <f t="shared" si="42"/>
        <v>0</v>
      </c>
      <c r="G289" s="29" t="e">
        <f t="shared" si="43"/>
        <v>#DIV/0!</v>
      </c>
    </row>
    <row r="290" spans="1:7" ht="27.6" x14ac:dyDescent="0.3">
      <c r="A290" s="10" t="s">
        <v>152</v>
      </c>
      <c r="B290" s="11" t="s">
        <v>153</v>
      </c>
      <c r="C290" s="10" t="s">
        <v>147</v>
      </c>
      <c r="D290" s="10">
        <v>12.99</v>
      </c>
      <c r="E290" s="50">
        <v>0</v>
      </c>
      <c r="F290" s="50">
        <f t="shared" si="42"/>
        <v>0</v>
      </c>
      <c r="G290" s="29" t="e">
        <f t="shared" si="43"/>
        <v>#DIV/0!</v>
      </c>
    </row>
    <row r="291" spans="1:7" ht="27.6" x14ac:dyDescent="0.3">
      <c r="A291" s="10" t="s">
        <v>154</v>
      </c>
      <c r="B291" s="11" t="s">
        <v>155</v>
      </c>
      <c r="C291" s="10" t="s">
        <v>147</v>
      </c>
      <c r="D291" s="10">
        <v>11.64</v>
      </c>
      <c r="E291" s="50">
        <v>0</v>
      </c>
      <c r="F291" s="50">
        <f t="shared" si="42"/>
        <v>0</v>
      </c>
      <c r="G291" s="29" t="e">
        <f t="shared" si="43"/>
        <v>#DIV/0!</v>
      </c>
    </row>
    <row r="292" spans="1:7" ht="27.6" x14ac:dyDescent="0.3">
      <c r="A292" s="10" t="s">
        <v>156</v>
      </c>
      <c r="B292" s="11" t="s">
        <v>157</v>
      </c>
      <c r="C292" s="10" t="s">
        <v>147</v>
      </c>
      <c r="D292" s="10">
        <v>4.7300000000000004</v>
      </c>
      <c r="E292" s="50">
        <v>0</v>
      </c>
      <c r="F292" s="50">
        <f t="shared" si="42"/>
        <v>0</v>
      </c>
      <c r="G292" s="29" t="e">
        <f t="shared" si="43"/>
        <v>#DIV/0!</v>
      </c>
    </row>
    <row r="293" spans="1:7" x14ac:dyDescent="0.3">
      <c r="A293" s="5" t="s">
        <v>275</v>
      </c>
      <c r="B293" s="11" t="s">
        <v>276</v>
      </c>
      <c r="C293" s="5" t="s">
        <v>38</v>
      </c>
      <c r="D293" s="5">
        <v>1</v>
      </c>
      <c r="E293" s="50">
        <v>0</v>
      </c>
      <c r="F293" s="50">
        <f t="shared" si="42"/>
        <v>0</v>
      </c>
      <c r="G293" s="29" t="e">
        <f t="shared" si="43"/>
        <v>#DIV/0!</v>
      </c>
    </row>
    <row r="294" spans="1:7" x14ac:dyDescent="0.3">
      <c r="A294" s="10" t="s">
        <v>158</v>
      </c>
      <c r="B294" s="11" t="s">
        <v>159</v>
      </c>
      <c r="C294" s="10" t="s">
        <v>38</v>
      </c>
      <c r="D294" s="10">
        <v>4</v>
      </c>
      <c r="E294" s="50">
        <v>0</v>
      </c>
      <c r="F294" s="50">
        <f t="shared" si="42"/>
        <v>0</v>
      </c>
      <c r="G294" s="29" t="e">
        <f t="shared" si="43"/>
        <v>#DIV/0!</v>
      </c>
    </row>
    <row r="295" spans="1:7" x14ac:dyDescent="0.3">
      <c r="A295" s="10" t="s">
        <v>160</v>
      </c>
      <c r="B295" s="11" t="s">
        <v>161</v>
      </c>
      <c r="C295" s="10" t="s">
        <v>38</v>
      </c>
      <c r="D295" s="10">
        <v>1</v>
      </c>
      <c r="E295" s="50">
        <v>0</v>
      </c>
      <c r="F295" s="50">
        <f t="shared" si="42"/>
        <v>0</v>
      </c>
      <c r="G295" s="29" t="e">
        <f t="shared" si="43"/>
        <v>#DIV/0!</v>
      </c>
    </row>
    <row r="296" spans="1:7" ht="41.4" x14ac:dyDescent="0.3">
      <c r="A296" s="10" t="s">
        <v>162</v>
      </c>
      <c r="B296" s="11" t="s">
        <v>163</v>
      </c>
      <c r="C296" s="10" t="s">
        <v>38</v>
      </c>
      <c r="D296" s="10">
        <v>4</v>
      </c>
      <c r="E296" s="50">
        <v>0</v>
      </c>
      <c r="F296" s="50">
        <f t="shared" si="42"/>
        <v>0</v>
      </c>
      <c r="G296" s="29" t="e">
        <f t="shared" si="43"/>
        <v>#DIV/0!</v>
      </c>
    </row>
    <row r="297" spans="1:7" x14ac:dyDescent="0.3">
      <c r="A297" s="16" t="s">
        <v>107</v>
      </c>
      <c r="B297" s="32" t="s">
        <v>43</v>
      </c>
      <c r="C297" s="5"/>
      <c r="D297" s="5"/>
      <c r="E297" s="50"/>
      <c r="F297" s="50"/>
      <c r="G297" s="29"/>
    </row>
    <row r="298" spans="1:7" x14ac:dyDescent="0.3">
      <c r="A298" s="5" t="s">
        <v>44</v>
      </c>
      <c r="B298" s="11" t="s">
        <v>45</v>
      </c>
      <c r="C298" s="5" t="s">
        <v>46</v>
      </c>
      <c r="D298" s="5">
        <v>15</v>
      </c>
      <c r="E298" s="50">
        <v>0</v>
      </c>
      <c r="F298" s="50">
        <f t="shared" si="42"/>
        <v>0</v>
      </c>
      <c r="G298" s="29" t="e">
        <f t="shared" si="43"/>
        <v>#DIV/0!</v>
      </c>
    </row>
    <row r="299" spans="1:7" x14ac:dyDescent="0.3">
      <c r="A299" s="5" t="s">
        <v>281</v>
      </c>
      <c r="B299" s="11" t="s">
        <v>282</v>
      </c>
      <c r="C299" s="5" t="s">
        <v>46</v>
      </c>
      <c r="D299" s="5">
        <v>14</v>
      </c>
      <c r="E299" s="50">
        <v>0</v>
      </c>
      <c r="F299" s="50">
        <f t="shared" si="42"/>
        <v>0</v>
      </c>
      <c r="G299" s="29" t="e">
        <f t="shared" si="43"/>
        <v>#DIV/0!</v>
      </c>
    </row>
    <row r="300" spans="1:7" x14ac:dyDescent="0.3">
      <c r="A300" s="5" t="s">
        <v>47</v>
      </c>
      <c r="B300" s="11" t="s">
        <v>48</v>
      </c>
      <c r="C300" s="5" t="s">
        <v>46</v>
      </c>
      <c r="D300" s="5">
        <v>25</v>
      </c>
      <c r="E300" s="50">
        <v>0</v>
      </c>
      <c r="F300" s="50">
        <f t="shared" si="42"/>
        <v>0</v>
      </c>
      <c r="G300" s="29" t="e">
        <f t="shared" si="43"/>
        <v>#DIV/0!</v>
      </c>
    </row>
    <row r="301" spans="1:7" x14ac:dyDescent="0.3">
      <c r="A301" s="5" t="s">
        <v>49</v>
      </c>
      <c r="B301" s="11" t="s">
        <v>50</v>
      </c>
      <c r="C301" s="5" t="s">
        <v>46</v>
      </c>
      <c r="D301" s="5">
        <v>19</v>
      </c>
      <c r="E301" s="50">
        <v>0</v>
      </c>
      <c r="F301" s="50">
        <f t="shared" si="42"/>
        <v>0</v>
      </c>
      <c r="G301" s="29" t="e">
        <f t="shared" si="43"/>
        <v>#DIV/0!</v>
      </c>
    </row>
    <row r="302" spans="1:7" x14ac:dyDescent="0.3">
      <c r="A302" s="5" t="s">
        <v>51</v>
      </c>
      <c r="B302" s="11" t="s">
        <v>52</v>
      </c>
      <c r="C302" s="5" t="s">
        <v>38</v>
      </c>
      <c r="D302" s="5">
        <v>30</v>
      </c>
      <c r="E302" s="50">
        <v>0</v>
      </c>
      <c r="F302" s="50">
        <f t="shared" si="42"/>
        <v>0</v>
      </c>
      <c r="G302" s="29" t="e">
        <f t="shared" si="43"/>
        <v>#DIV/0!</v>
      </c>
    </row>
    <row r="303" spans="1:7" x14ac:dyDescent="0.3">
      <c r="A303" s="5" t="s">
        <v>53</v>
      </c>
      <c r="B303" s="11" t="s">
        <v>54</v>
      </c>
      <c r="C303" s="5" t="s">
        <v>38</v>
      </c>
      <c r="D303" s="5">
        <v>15</v>
      </c>
      <c r="E303" s="50">
        <v>0</v>
      </c>
      <c r="F303" s="50">
        <f t="shared" si="42"/>
        <v>0</v>
      </c>
      <c r="G303" s="29" t="e">
        <f t="shared" si="43"/>
        <v>#DIV/0!</v>
      </c>
    </row>
    <row r="304" spans="1:7" x14ac:dyDescent="0.3">
      <c r="A304" s="5" t="s">
        <v>55</v>
      </c>
      <c r="B304" s="11" t="s">
        <v>56</v>
      </c>
      <c r="C304" s="5" t="s">
        <v>38</v>
      </c>
      <c r="D304" s="5">
        <v>20</v>
      </c>
      <c r="E304" s="50">
        <v>0</v>
      </c>
      <c r="F304" s="50">
        <f t="shared" si="42"/>
        <v>0</v>
      </c>
      <c r="G304" s="29" t="e">
        <f t="shared" si="43"/>
        <v>#DIV/0!</v>
      </c>
    </row>
    <row r="305" spans="1:7" ht="27.6" x14ac:dyDescent="0.3">
      <c r="A305" s="10" t="s">
        <v>285</v>
      </c>
      <c r="B305" s="11" t="s">
        <v>457</v>
      </c>
      <c r="C305" s="10" t="s">
        <v>38</v>
      </c>
      <c r="D305" s="10">
        <v>1</v>
      </c>
      <c r="E305" s="50">
        <v>0</v>
      </c>
      <c r="F305" s="50">
        <f t="shared" si="42"/>
        <v>0</v>
      </c>
      <c r="G305" s="29" t="e">
        <f t="shared" si="43"/>
        <v>#DIV/0!</v>
      </c>
    </row>
    <row r="306" spans="1:7" ht="27.6" x14ac:dyDescent="0.3">
      <c r="A306" s="10" t="s">
        <v>287</v>
      </c>
      <c r="B306" s="11" t="s">
        <v>589</v>
      </c>
      <c r="C306" s="10" t="s">
        <v>46</v>
      </c>
      <c r="D306" s="10">
        <v>9</v>
      </c>
      <c r="E306" s="50">
        <v>0</v>
      </c>
      <c r="F306" s="50">
        <f t="shared" si="42"/>
        <v>0</v>
      </c>
      <c r="G306" s="29" t="e">
        <f t="shared" si="43"/>
        <v>#DIV/0!</v>
      </c>
    </row>
    <row r="307" spans="1:7" ht="27.6" x14ac:dyDescent="0.3">
      <c r="A307" s="10" t="s">
        <v>289</v>
      </c>
      <c r="B307" s="11" t="s">
        <v>563</v>
      </c>
      <c r="C307" s="10" t="s">
        <v>46</v>
      </c>
      <c r="D307" s="10">
        <v>25</v>
      </c>
      <c r="E307" s="50">
        <v>0</v>
      </c>
      <c r="F307" s="50">
        <f t="shared" si="42"/>
        <v>0</v>
      </c>
      <c r="G307" s="29" t="e">
        <f t="shared" si="43"/>
        <v>#DIV/0!</v>
      </c>
    </row>
    <row r="308" spans="1:7" ht="27.6" x14ac:dyDescent="0.3">
      <c r="A308" s="10" t="s">
        <v>497</v>
      </c>
      <c r="B308" s="11" t="s">
        <v>564</v>
      </c>
      <c r="C308" s="10" t="s">
        <v>46</v>
      </c>
      <c r="D308" s="10">
        <v>12</v>
      </c>
      <c r="E308" s="50">
        <v>0</v>
      </c>
      <c r="F308" s="50">
        <f t="shared" si="42"/>
        <v>0</v>
      </c>
      <c r="G308" s="29" t="e">
        <f t="shared" si="43"/>
        <v>#DIV/0!</v>
      </c>
    </row>
    <row r="309" spans="1:7" x14ac:dyDescent="0.3">
      <c r="A309" s="16" t="s">
        <v>291</v>
      </c>
      <c r="B309" s="32" t="s">
        <v>292</v>
      </c>
      <c r="C309" s="5"/>
      <c r="D309" s="5"/>
      <c r="E309" s="50"/>
      <c r="F309" s="50"/>
      <c r="G309" s="29"/>
    </row>
    <row r="310" spans="1:7" ht="55.2" x14ac:dyDescent="0.3">
      <c r="A310" s="10" t="s">
        <v>297</v>
      </c>
      <c r="B310" s="11" t="s">
        <v>565</v>
      </c>
      <c r="C310" s="10" t="s">
        <v>28</v>
      </c>
      <c r="D310" s="10">
        <v>1</v>
      </c>
      <c r="E310" s="50">
        <v>0</v>
      </c>
      <c r="F310" s="50">
        <f t="shared" si="42"/>
        <v>0</v>
      </c>
      <c r="G310" s="29" t="e">
        <f t="shared" si="43"/>
        <v>#DIV/0!</v>
      </c>
    </row>
    <row r="311" spans="1:7" x14ac:dyDescent="0.3">
      <c r="A311" s="16" t="s">
        <v>108</v>
      </c>
      <c r="B311" s="32" t="s">
        <v>57</v>
      </c>
      <c r="C311" s="5"/>
      <c r="D311" s="5"/>
      <c r="E311" s="50"/>
      <c r="F311" s="50"/>
      <c r="G311" s="29"/>
    </row>
    <row r="312" spans="1:7" ht="27.6" x14ac:dyDescent="0.3">
      <c r="A312" s="10" t="s">
        <v>169</v>
      </c>
      <c r="B312" s="11" t="s">
        <v>170</v>
      </c>
      <c r="C312" s="10" t="s">
        <v>46</v>
      </c>
      <c r="D312" s="10">
        <v>20</v>
      </c>
      <c r="E312" s="50">
        <v>0</v>
      </c>
      <c r="F312" s="50">
        <f t="shared" si="42"/>
        <v>0</v>
      </c>
      <c r="G312" s="29" t="e">
        <f t="shared" si="43"/>
        <v>#DIV/0!</v>
      </c>
    </row>
    <row r="313" spans="1:7" x14ac:dyDescent="0.3">
      <c r="A313" s="16" t="s">
        <v>305</v>
      </c>
      <c r="B313" s="32" t="s">
        <v>306</v>
      </c>
      <c r="C313" s="5"/>
      <c r="D313" s="5"/>
      <c r="E313" s="50"/>
      <c r="F313" s="50"/>
      <c r="G313" s="29"/>
    </row>
    <row r="314" spans="1:7" ht="41.4" x14ac:dyDescent="0.3">
      <c r="A314" s="10" t="s">
        <v>307</v>
      </c>
      <c r="B314" s="11" t="s">
        <v>308</v>
      </c>
      <c r="C314" s="10" t="s">
        <v>38</v>
      </c>
      <c r="D314" s="10">
        <v>3</v>
      </c>
      <c r="E314" s="50">
        <v>0</v>
      </c>
      <c r="F314" s="50">
        <f t="shared" si="42"/>
        <v>0</v>
      </c>
      <c r="G314" s="29" t="e">
        <f t="shared" si="43"/>
        <v>#DIV/0!</v>
      </c>
    </row>
    <row r="315" spans="1:7" x14ac:dyDescent="0.3">
      <c r="A315" s="16" t="s">
        <v>339</v>
      </c>
      <c r="B315" s="32" t="s">
        <v>340</v>
      </c>
      <c r="C315" s="5"/>
      <c r="D315" s="5"/>
      <c r="E315" s="50"/>
      <c r="F315" s="50"/>
      <c r="G315" s="29"/>
    </row>
    <row r="316" spans="1:7" x14ac:dyDescent="0.3">
      <c r="A316" s="5" t="s">
        <v>341</v>
      </c>
      <c r="B316" s="11" t="s">
        <v>342</v>
      </c>
      <c r="C316" s="5" t="s">
        <v>38</v>
      </c>
      <c r="D316" s="5">
        <v>2</v>
      </c>
      <c r="E316" s="50">
        <v>0</v>
      </c>
      <c r="F316" s="50">
        <f t="shared" si="42"/>
        <v>0</v>
      </c>
      <c r="G316" s="29" t="e">
        <f t="shared" si="43"/>
        <v>#DIV/0!</v>
      </c>
    </row>
    <row r="317" spans="1:7" x14ac:dyDescent="0.3">
      <c r="A317" s="5" t="s">
        <v>503</v>
      </c>
      <c r="B317" s="11" t="s">
        <v>590</v>
      </c>
      <c r="C317" s="5" t="s">
        <v>46</v>
      </c>
      <c r="D317" s="5">
        <v>0.5</v>
      </c>
      <c r="E317" s="50">
        <v>0</v>
      </c>
      <c r="F317" s="50">
        <f t="shared" si="42"/>
        <v>0</v>
      </c>
      <c r="G317" s="29" t="e">
        <f t="shared" si="43"/>
        <v>#DIV/0!</v>
      </c>
    </row>
    <row r="318" spans="1:7" x14ac:dyDescent="0.3">
      <c r="A318" s="5" t="s">
        <v>343</v>
      </c>
      <c r="B318" s="11" t="s">
        <v>344</v>
      </c>
      <c r="C318" s="5" t="s">
        <v>46</v>
      </c>
      <c r="D318" s="5">
        <v>21</v>
      </c>
      <c r="E318" s="50">
        <v>0</v>
      </c>
      <c r="F318" s="50">
        <f t="shared" si="42"/>
        <v>0</v>
      </c>
      <c r="G318" s="29" t="e">
        <f t="shared" si="43"/>
        <v>#DIV/0!</v>
      </c>
    </row>
    <row r="319" spans="1:7" x14ac:dyDescent="0.3">
      <c r="A319" s="5" t="s">
        <v>346</v>
      </c>
      <c r="B319" s="11" t="s">
        <v>347</v>
      </c>
      <c r="C319" s="5" t="s">
        <v>46</v>
      </c>
      <c r="D319" s="5">
        <v>1</v>
      </c>
      <c r="E319" s="50">
        <v>0</v>
      </c>
      <c r="F319" s="50">
        <f t="shared" si="42"/>
        <v>0</v>
      </c>
      <c r="G319" s="29" t="e">
        <f t="shared" si="43"/>
        <v>#DIV/0!</v>
      </c>
    </row>
    <row r="320" spans="1:7" x14ac:dyDescent="0.3">
      <c r="A320" s="5" t="s">
        <v>348</v>
      </c>
      <c r="B320" s="11" t="s">
        <v>349</v>
      </c>
      <c r="C320" s="5" t="s">
        <v>46</v>
      </c>
      <c r="D320" s="5">
        <v>3</v>
      </c>
      <c r="E320" s="50">
        <v>0</v>
      </c>
      <c r="F320" s="50">
        <f t="shared" si="42"/>
        <v>0</v>
      </c>
      <c r="G320" s="29" t="e">
        <f t="shared" si="43"/>
        <v>#DIV/0!</v>
      </c>
    </row>
    <row r="321" spans="1:7" x14ac:dyDescent="0.3">
      <c r="A321" s="5" t="s">
        <v>350</v>
      </c>
      <c r="B321" s="11" t="s">
        <v>351</v>
      </c>
      <c r="C321" s="5" t="s">
        <v>38</v>
      </c>
      <c r="D321" s="5">
        <v>1</v>
      </c>
      <c r="E321" s="50">
        <v>0</v>
      </c>
      <c r="F321" s="50">
        <f t="shared" si="42"/>
        <v>0</v>
      </c>
      <c r="G321" s="29" t="e">
        <f t="shared" si="43"/>
        <v>#DIV/0!</v>
      </c>
    </row>
    <row r="322" spans="1:7" x14ac:dyDescent="0.3">
      <c r="A322" s="5" t="s">
        <v>352</v>
      </c>
      <c r="B322" s="11" t="s">
        <v>353</v>
      </c>
      <c r="C322" s="5" t="s">
        <v>38</v>
      </c>
      <c r="D322" s="5">
        <v>2</v>
      </c>
      <c r="E322" s="50">
        <v>0</v>
      </c>
      <c r="F322" s="50">
        <f t="shared" si="42"/>
        <v>0</v>
      </c>
      <c r="G322" s="29" t="e">
        <f t="shared" si="43"/>
        <v>#DIV/0!</v>
      </c>
    </row>
    <row r="323" spans="1:7" x14ac:dyDescent="0.3">
      <c r="A323" s="5" t="s">
        <v>354</v>
      </c>
      <c r="B323" s="11" t="s">
        <v>355</v>
      </c>
      <c r="C323" s="5" t="s">
        <v>38</v>
      </c>
      <c r="D323" s="5">
        <v>1</v>
      </c>
      <c r="E323" s="50">
        <v>0</v>
      </c>
      <c r="F323" s="50">
        <f t="shared" si="42"/>
        <v>0</v>
      </c>
      <c r="G323" s="29" t="e">
        <f t="shared" si="43"/>
        <v>#DIV/0!</v>
      </c>
    </row>
    <row r="324" spans="1:7" x14ac:dyDescent="0.3">
      <c r="A324" s="5" t="s">
        <v>356</v>
      </c>
      <c r="B324" s="11" t="s">
        <v>357</v>
      </c>
      <c r="C324" s="5" t="s">
        <v>38</v>
      </c>
      <c r="D324" s="5">
        <v>1</v>
      </c>
      <c r="E324" s="50">
        <v>0</v>
      </c>
      <c r="F324" s="50">
        <f t="shared" si="42"/>
        <v>0</v>
      </c>
      <c r="G324" s="29" t="e">
        <f t="shared" si="43"/>
        <v>#DIV/0!</v>
      </c>
    </row>
    <row r="325" spans="1:7" x14ac:dyDescent="0.3">
      <c r="A325" s="5" t="s">
        <v>358</v>
      </c>
      <c r="B325" s="11" t="s">
        <v>359</v>
      </c>
      <c r="C325" s="5" t="s">
        <v>38</v>
      </c>
      <c r="D325" s="5">
        <v>2</v>
      </c>
      <c r="E325" s="50">
        <v>0</v>
      </c>
      <c r="F325" s="50">
        <f t="shared" si="42"/>
        <v>0</v>
      </c>
      <c r="G325" s="29" t="e">
        <f t="shared" si="43"/>
        <v>#DIV/0!</v>
      </c>
    </row>
    <row r="326" spans="1:7" s="20" customFormat="1" ht="25.95" customHeight="1" x14ac:dyDescent="0.3">
      <c r="A326" s="21"/>
      <c r="B326" s="177"/>
      <c r="C326" s="177"/>
      <c r="D326" s="177"/>
      <c r="E326" s="177"/>
      <c r="F326" s="59">
        <f>+SUM(F275:F325)</f>
        <v>0</v>
      </c>
      <c r="G326" s="30" t="e">
        <f>+SUM(G275:G325)</f>
        <v>#DIV/0!</v>
      </c>
    </row>
    <row r="327" spans="1:7" s="45" customFormat="1" ht="26.4" customHeight="1" x14ac:dyDescent="0.3">
      <c r="A327" s="131">
        <v>9</v>
      </c>
      <c r="B327" s="176" t="s">
        <v>60</v>
      </c>
      <c r="C327" s="176"/>
      <c r="D327" s="176"/>
      <c r="E327" s="176"/>
      <c r="F327" s="176"/>
      <c r="G327" s="176"/>
    </row>
    <row r="328" spans="1:7" x14ac:dyDescent="0.3">
      <c r="A328" s="5" t="s">
        <v>109</v>
      </c>
      <c r="B328" s="11" t="s">
        <v>61</v>
      </c>
      <c r="C328" s="5" t="s">
        <v>2</v>
      </c>
      <c r="D328" s="5">
        <v>548.98</v>
      </c>
      <c r="E328" s="50">
        <v>0</v>
      </c>
      <c r="F328" s="50">
        <f t="shared" ref="F328:F335" si="44">ROUND((D328*E328),0)</f>
        <v>0</v>
      </c>
      <c r="G328" s="29" t="e">
        <f>+F328/$G$396</f>
        <v>#DIV/0!</v>
      </c>
    </row>
    <row r="329" spans="1:7" x14ac:dyDescent="0.3">
      <c r="A329" s="5" t="s">
        <v>360</v>
      </c>
      <c r="B329" s="11" t="s">
        <v>361</v>
      </c>
      <c r="C329" s="5" t="s">
        <v>2</v>
      </c>
      <c r="D329" s="5">
        <v>88.15</v>
      </c>
      <c r="E329" s="50">
        <v>0</v>
      </c>
      <c r="F329" s="50">
        <f t="shared" si="44"/>
        <v>0</v>
      </c>
      <c r="G329" s="29" t="e">
        <f t="shared" ref="G329:G335" si="45">+F329/$G$396</f>
        <v>#DIV/0!</v>
      </c>
    </row>
    <row r="330" spans="1:7" x14ac:dyDescent="0.3">
      <c r="A330" s="5" t="s">
        <v>362</v>
      </c>
      <c r="B330" s="11" t="s">
        <v>363</v>
      </c>
      <c r="C330" s="5" t="s">
        <v>2</v>
      </c>
      <c r="D330" s="5">
        <v>88.15</v>
      </c>
      <c r="E330" s="50">
        <v>0</v>
      </c>
      <c r="F330" s="50">
        <f t="shared" si="44"/>
        <v>0</v>
      </c>
      <c r="G330" s="29" t="e">
        <f t="shared" si="45"/>
        <v>#DIV/0!</v>
      </c>
    </row>
    <row r="331" spans="1:7" x14ac:dyDescent="0.3">
      <c r="A331" s="5" t="s">
        <v>110</v>
      </c>
      <c r="B331" s="11" t="s">
        <v>62</v>
      </c>
      <c r="C331" s="5" t="s">
        <v>2</v>
      </c>
      <c r="D331" s="5">
        <v>137.38999999999999</v>
      </c>
      <c r="E331" s="50">
        <v>0</v>
      </c>
      <c r="F331" s="50">
        <f t="shared" si="44"/>
        <v>0</v>
      </c>
      <c r="G331" s="29" t="e">
        <f t="shared" si="45"/>
        <v>#DIV/0!</v>
      </c>
    </row>
    <row r="332" spans="1:7" x14ac:dyDescent="0.3">
      <c r="A332" s="5" t="s">
        <v>111</v>
      </c>
      <c r="B332" s="11" t="s">
        <v>63</v>
      </c>
      <c r="C332" s="5" t="s">
        <v>2</v>
      </c>
      <c r="D332" s="5">
        <v>104.19</v>
      </c>
      <c r="E332" s="50">
        <v>0</v>
      </c>
      <c r="F332" s="50">
        <f t="shared" si="44"/>
        <v>0</v>
      </c>
      <c r="G332" s="29" t="e">
        <f t="shared" si="45"/>
        <v>#DIV/0!</v>
      </c>
    </row>
    <row r="333" spans="1:7" x14ac:dyDescent="0.3">
      <c r="A333" s="5" t="s">
        <v>112</v>
      </c>
      <c r="B333" s="11" t="s">
        <v>64</v>
      </c>
      <c r="C333" s="5" t="s">
        <v>2</v>
      </c>
      <c r="D333" s="5">
        <v>280.66000000000003</v>
      </c>
      <c r="E333" s="50">
        <v>0</v>
      </c>
      <c r="F333" s="50">
        <f t="shared" si="44"/>
        <v>0</v>
      </c>
      <c r="G333" s="29" t="e">
        <f t="shared" si="45"/>
        <v>#DIV/0!</v>
      </c>
    </row>
    <row r="334" spans="1:7" x14ac:dyDescent="0.3">
      <c r="A334" s="5" t="s">
        <v>113</v>
      </c>
      <c r="B334" s="11" t="s">
        <v>65</v>
      </c>
      <c r="C334" s="5" t="s">
        <v>2</v>
      </c>
      <c r="D334" s="5">
        <v>2.68</v>
      </c>
      <c r="E334" s="50">
        <v>0</v>
      </c>
      <c r="F334" s="50">
        <f t="shared" si="44"/>
        <v>0</v>
      </c>
      <c r="G334" s="29" t="e">
        <f t="shared" si="45"/>
        <v>#DIV/0!</v>
      </c>
    </row>
    <row r="335" spans="1:7" x14ac:dyDescent="0.3">
      <c r="A335" s="5" t="s">
        <v>114</v>
      </c>
      <c r="B335" s="11" t="s">
        <v>66</v>
      </c>
      <c r="C335" s="5" t="s">
        <v>2</v>
      </c>
      <c r="D335" s="5">
        <v>2.68</v>
      </c>
      <c r="E335" s="50">
        <v>0</v>
      </c>
      <c r="F335" s="50">
        <f t="shared" si="44"/>
        <v>0</v>
      </c>
      <c r="G335" s="29" t="e">
        <f t="shared" si="45"/>
        <v>#DIV/0!</v>
      </c>
    </row>
    <row r="336" spans="1:7" s="20" customFormat="1" ht="25.95" customHeight="1" x14ac:dyDescent="0.3">
      <c r="A336" s="21"/>
      <c r="B336" s="177"/>
      <c r="C336" s="177"/>
      <c r="D336" s="177"/>
      <c r="E336" s="177"/>
      <c r="F336" s="59">
        <f>+SUM(F328:F335)</f>
        <v>0</v>
      </c>
      <c r="G336" s="30" t="e">
        <f>+SUM(G328:G335)</f>
        <v>#DIV/0!</v>
      </c>
    </row>
    <row r="337" spans="1:7" s="45" customFormat="1" ht="26.4" customHeight="1" x14ac:dyDescent="0.3">
      <c r="A337" s="131">
        <v>10</v>
      </c>
      <c r="B337" s="176" t="s">
        <v>67</v>
      </c>
      <c r="C337" s="176"/>
      <c r="D337" s="176"/>
      <c r="E337" s="176"/>
      <c r="F337" s="176"/>
      <c r="G337" s="176"/>
    </row>
    <row r="338" spans="1:7" x14ac:dyDescent="0.3">
      <c r="A338" s="16" t="s">
        <v>115</v>
      </c>
      <c r="B338" s="32" t="s">
        <v>68</v>
      </c>
      <c r="C338" s="5"/>
      <c r="D338" s="5"/>
      <c r="E338" s="50"/>
      <c r="F338" s="50"/>
      <c r="G338" s="29"/>
    </row>
    <row r="339" spans="1:7" ht="41.4" x14ac:dyDescent="0.3">
      <c r="A339" s="10" t="s">
        <v>171</v>
      </c>
      <c r="B339" s="11" t="s">
        <v>172</v>
      </c>
      <c r="C339" s="10" t="s">
        <v>28</v>
      </c>
      <c r="D339" s="10">
        <v>38</v>
      </c>
      <c r="E339" s="60">
        <v>0</v>
      </c>
      <c r="F339" s="60">
        <f>ROUND((D339*E339),0)</f>
        <v>0</v>
      </c>
      <c r="G339" s="31" t="e">
        <f>+F339/$G$396</f>
        <v>#DIV/0!</v>
      </c>
    </row>
    <row r="340" spans="1:7" ht="41.4" x14ac:dyDescent="0.3">
      <c r="A340" s="10" t="s">
        <v>365</v>
      </c>
      <c r="B340" s="11" t="s">
        <v>458</v>
      </c>
      <c r="C340" s="10" t="s">
        <v>28</v>
      </c>
      <c r="D340" s="10">
        <v>1</v>
      </c>
      <c r="E340" s="60">
        <v>0</v>
      </c>
      <c r="F340" s="60">
        <f t="shared" ref="F340:F359" si="46">ROUND((D340*E340),0)</f>
        <v>0</v>
      </c>
      <c r="G340" s="31" t="e">
        <f t="shared" ref="G340:G359" si="47">+F340/$G$396</f>
        <v>#DIV/0!</v>
      </c>
    </row>
    <row r="341" spans="1:7" ht="55.2" x14ac:dyDescent="0.3">
      <c r="A341" s="10" t="s">
        <v>367</v>
      </c>
      <c r="B341" s="11" t="s">
        <v>459</v>
      </c>
      <c r="C341" s="10" t="s">
        <v>28</v>
      </c>
      <c r="D341" s="10">
        <v>5</v>
      </c>
      <c r="E341" s="60">
        <v>0</v>
      </c>
      <c r="F341" s="60">
        <f t="shared" si="46"/>
        <v>0</v>
      </c>
      <c r="G341" s="31" t="e">
        <f t="shared" si="47"/>
        <v>#DIV/0!</v>
      </c>
    </row>
    <row r="342" spans="1:7" ht="55.2" x14ac:dyDescent="0.3">
      <c r="A342" s="10" t="s">
        <v>173</v>
      </c>
      <c r="B342" s="11" t="s">
        <v>174</v>
      </c>
      <c r="C342" s="10" t="s">
        <v>28</v>
      </c>
      <c r="D342" s="10">
        <v>4</v>
      </c>
      <c r="E342" s="60">
        <v>0</v>
      </c>
      <c r="F342" s="60">
        <f t="shared" si="46"/>
        <v>0</v>
      </c>
      <c r="G342" s="31" t="e">
        <f t="shared" si="47"/>
        <v>#DIV/0!</v>
      </c>
    </row>
    <row r="343" spans="1:7" ht="55.2" x14ac:dyDescent="0.3">
      <c r="A343" s="10" t="s">
        <v>370</v>
      </c>
      <c r="B343" s="11" t="s">
        <v>460</v>
      </c>
      <c r="C343" s="10" t="s">
        <v>28</v>
      </c>
      <c r="D343" s="10">
        <v>6</v>
      </c>
      <c r="E343" s="60">
        <v>0</v>
      </c>
      <c r="F343" s="60">
        <f t="shared" si="46"/>
        <v>0</v>
      </c>
      <c r="G343" s="31" t="e">
        <f t="shared" si="47"/>
        <v>#DIV/0!</v>
      </c>
    </row>
    <row r="344" spans="1:7" ht="41.4" x14ac:dyDescent="0.3">
      <c r="A344" s="10" t="s">
        <v>175</v>
      </c>
      <c r="B344" s="11" t="s">
        <v>176</v>
      </c>
      <c r="C344" s="10" t="s">
        <v>28</v>
      </c>
      <c r="D344" s="10">
        <v>9</v>
      </c>
      <c r="E344" s="60">
        <v>0</v>
      </c>
      <c r="F344" s="60">
        <f t="shared" si="46"/>
        <v>0</v>
      </c>
      <c r="G344" s="31" t="e">
        <f t="shared" si="47"/>
        <v>#DIV/0!</v>
      </c>
    </row>
    <row r="345" spans="1:7" ht="41.4" x14ac:dyDescent="0.3">
      <c r="A345" s="10" t="s">
        <v>372</v>
      </c>
      <c r="B345" s="11" t="s">
        <v>572</v>
      </c>
      <c r="C345" s="10" t="s">
        <v>28</v>
      </c>
      <c r="D345" s="10">
        <v>1</v>
      </c>
      <c r="E345" s="60">
        <v>0</v>
      </c>
      <c r="F345" s="60">
        <f t="shared" si="46"/>
        <v>0</v>
      </c>
      <c r="G345" s="31" t="e">
        <f t="shared" si="47"/>
        <v>#DIV/0!</v>
      </c>
    </row>
    <row r="346" spans="1:7" ht="41.4" x14ac:dyDescent="0.3">
      <c r="A346" s="10" t="s">
        <v>374</v>
      </c>
      <c r="B346" s="11" t="s">
        <v>461</v>
      </c>
      <c r="C346" s="10" t="s">
        <v>28</v>
      </c>
      <c r="D346" s="10">
        <v>2</v>
      </c>
      <c r="E346" s="60">
        <v>0</v>
      </c>
      <c r="F346" s="60">
        <f t="shared" si="46"/>
        <v>0</v>
      </c>
      <c r="G346" s="31" t="e">
        <f t="shared" si="47"/>
        <v>#DIV/0!</v>
      </c>
    </row>
    <row r="347" spans="1:7" ht="41.4" x14ac:dyDescent="0.3">
      <c r="A347" s="10" t="s">
        <v>376</v>
      </c>
      <c r="B347" s="11" t="s">
        <v>377</v>
      </c>
      <c r="C347" s="10" t="s">
        <v>28</v>
      </c>
      <c r="D347" s="10">
        <v>2</v>
      </c>
      <c r="E347" s="60">
        <v>0</v>
      </c>
      <c r="F347" s="60">
        <f t="shared" si="46"/>
        <v>0</v>
      </c>
      <c r="G347" s="31" t="e">
        <f t="shared" si="47"/>
        <v>#DIV/0!</v>
      </c>
    </row>
    <row r="348" spans="1:7" x14ac:dyDescent="0.3">
      <c r="A348" s="16" t="s">
        <v>116</v>
      </c>
      <c r="B348" s="32" t="s">
        <v>69</v>
      </c>
      <c r="C348" s="5"/>
      <c r="D348" s="5"/>
      <c r="E348" s="50"/>
      <c r="F348" s="60"/>
      <c r="G348" s="31"/>
    </row>
    <row r="349" spans="1:7" ht="27.6" x14ac:dyDescent="0.3">
      <c r="A349" s="10" t="s">
        <v>177</v>
      </c>
      <c r="B349" s="11" t="s">
        <v>178</v>
      </c>
      <c r="C349" s="10" t="s">
        <v>28</v>
      </c>
      <c r="D349" s="10">
        <v>6</v>
      </c>
      <c r="E349" s="60">
        <v>0</v>
      </c>
      <c r="F349" s="60">
        <f t="shared" si="46"/>
        <v>0</v>
      </c>
      <c r="G349" s="31" t="e">
        <f t="shared" si="47"/>
        <v>#DIV/0!</v>
      </c>
    </row>
    <row r="350" spans="1:7" ht="27.6" x14ac:dyDescent="0.3">
      <c r="A350" s="10" t="s">
        <v>381</v>
      </c>
      <c r="B350" s="11" t="s">
        <v>462</v>
      </c>
      <c r="C350" s="10" t="s">
        <v>28</v>
      </c>
      <c r="D350" s="10">
        <v>1</v>
      </c>
      <c r="E350" s="60">
        <v>0</v>
      </c>
      <c r="F350" s="60">
        <f t="shared" si="46"/>
        <v>0</v>
      </c>
      <c r="G350" s="31" t="e">
        <f t="shared" si="47"/>
        <v>#DIV/0!</v>
      </c>
    </row>
    <row r="351" spans="1:7" ht="27.6" x14ac:dyDescent="0.3">
      <c r="A351" s="10" t="s">
        <v>383</v>
      </c>
      <c r="B351" s="11" t="s">
        <v>463</v>
      </c>
      <c r="C351" s="10" t="s">
        <v>28</v>
      </c>
      <c r="D351" s="10">
        <v>1</v>
      </c>
      <c r="E351" s="60">
        <v>0</v>
      </c>
      <c r="F351" s="60">
        <f t="shared" si="46"/>
        <v>0</v>
      </c>
      <c r="G351" s="31" t="e">
        <f t="shared" si="47"/>
        <v>#DIV/0!</v>
      </c>
    </row>
    <row r="352" spans="1:7" x14ac:dyDescent="0.3">
      <c r="A352" s="16" t="s">
        <v>117</v>
      </c>
      <c r="B352" s="32" t="s">
        <v>70</v>
      </c>
      <c r="C352" s="5"/>
      <c r="D352" s="5"/>
      <c r="E352" s="50"/>
      <c r="F352" s="60"/>
      <c r="G352" s="31"/>
    </row>
    <row r="353" spans="1:7" ht="41.4" x14ac:dyDescent="0.3">
      <c r="A353" s="10" t="s">
        <v>399</v>
      </c>
      <c r="B353" s="11" t="s">
        <v>464</v>
      </c>
      <c r="C353" s="10" t="s">
        <v>28</v>
      </c>
      <c r="D353" s="10">
        <v>16</v>
      </c>
      <c r="E353" s="60">
        <v>0</v>
      </c>
      <c r="F353" s="60">
        <f t="shared" si="46"/>
        <v>0</v>
      </c>
      <c r="G353" s="31" t="e">
        <f t="shared" si="47"/>
        <v>#DIV/0!</v>
      </c>
    </row>
    <row r="354" spans="1:7" ht="41.4" x14ac:dyDescent="0.3">
      <c r="A354" s="10" t="s">
        <v>401</v>
      </c>
      <c r="B354" s="11" t="s">
        <v>591</v>
      </c>
      <c r="C354" s="10" t="s">
        <v>28</v>
      </c>
      <c r="D354" s="10">
        <v>10</v>
      </c>
      <c r="E354" s="60">
        <v>0</v>
      </c>
      <c r="F354" s="60">
        <f t="shared" si="46"/>
        <v>0</v>
      </c>
      <c r="G354" s="31" t="e">
        <f t="shared" si="47"/>
        <v>#DIV/0!</v>
      </c>
    </row>
    <row r="355" spans="1:7" ht="41.4" x14ac:dyDescent="0.3">
      <c r="A355" s="10" t="s">
        <v>181</v>
      </c>
      <c r="B355" s="11" t="s">
        <v>182</v>
      </c>
      <c r="C355" s="10" t="s">
        <v>28</v>
      </c>
      <c r="D355" s="10">
        <v>12</v>
      </c>
      <c r="E355" s="60">
        <v>0</v>
      </c>
      <c r="F355" s="60">
        <f t="shared" si="46"/>
        <v>0</v>
      </c>
      <c r="G355" s="31" t="e">
        <f t="shared" si="47"/>
        <v>#DIV/0!</v>
      </c>
    </row>
    <row r="356" spans="1:7" x14ac:dyDescent="0.3">
      <c r="A356" s="16" t="s">
        <v>118</v>
      </c>
      <c r="B356" s="32" t="s">
        <v>71</v>
      </c>
      <c r="C356" s="5"/>
      <c r="D356" s="5"/>
      <c r="E356" s="50"/>
      <c r="F356" s="60"/>
      <c r="G356" s="31"/>
    </row>
    <row r="357" spans="1:7" ht="27.6" x14ac:dyDescent="0.3">
      <c r="A357" s="10" t="s">
        <v>183</v>
      </c>
      <c r="B357" s="11" t="s">
        <v>184</v>
      </c>
      <c r="C357" s="10" t="s">
        <v>28</v>
      </c>
      <c r="D357" s="10">
        <v>1</v>
      </c>
      <c r="E357" s="60">
        <v>0</v>
      </c>
      <c r="F357" s="60">
        <f t="shared" si="46"/>
        <v>0</v>
      </c>
      <c r="G357" s="31" t="e">
        <f t="shared" si="47"/>
        <v>#DIV/0!</v>
      </c>
    </row>
    <row r="358" spans="1:7" ht="27.6" x14ac:dyDescent="0.3">
      <c r="A358" s="10" t="s">
        <v>185</v>
      </c>
      <c r="B358" s="11" t="s">
        <v>186</v>
      </c>
      <c r="C358" s="10" t="s">
        <v>23</v>
      </c>
      <c r="D358" s="10">
        <v>6</v>
      </c>
      <c r="E358" s="60">
        <v>0</v>
      </c>
      <c r="F358" s="60">
        <f t="shared" si="46"/>
        <v>0</v>
      </c>
      <c r="G358" s="31" t="e">
        <f t="shared" si="47"/>
        <v>#DIV/0!</v>
      </c>
    </row>
    <row r="359" spans="1:7" ht="41.4" x14ac:dyDescent="0.3">
      <c r="A359" s="10" t="s">
        <v>187</v>
      </c>
      <c r="B359" s="11" t="s">
        <v>188</v>
      </c>
      <c r="C359" s="10" t="s">
        <v>28</v>
      </c>
      <c r="D359" s="10">
        <v>1</v>
      </c>
      <c r="E359" s="60">
        <v>0</v>
      </c>
      <c r="F359" s="60">
        <f t="shared" si="46"/>
        <v>0</v>
      </c>
      <c r="G359" s="31" t="e">
        <f t="shared" si="47"/>
        <v>#DIV/0!</v>
      </c>
    </row>
    <row r="360" spans="1:7" s="20" customFormat="1" ht="25.95" customHeight="1" x14ac:dyDescent="0.3">
      <c r="A360" s="21"/>
      <c r="B360" s="177"/>
      <c r="C360" s="177"/>
      <c r="D360" s="177"/>
      <c r="E360" s="177"/>
      <c r="F360" s="59">
        <f>+SUM(F339:F359)</f>
        <v>0</v>
      </c>
      <c r="G360" s="30" t="e">
        <f>+SUM(G339:G359)</f>
        <v>#DIV/0!</v>
      </c>
    </row>
    <row r="361" spans="1:7" s="45" customFormat="1" ht="26.4" customHeight="1" x14ac:dyDescent="0.3">
      <c r="A361" s="131">
        <v>11</v>
      </c>
      <c r="B361" s="176" t="s">
        <v>72</v>
      </c>
      <c r="C361" s="176"/>
      <c r="D361" s="176"/>
      <c r="E361" s="176"/>
      <c r="F361" s="176"/>
      <c r="G361" s="176"/>
    </row>
    <row r="362" spans="1:7" ht="82.8" x14ac:dyDescent="0.3">
      <c r="A362" s="10" t="s">
        <v>411</v>
      </c>
      <c r="B362" s="11" t="s">
        <v>412</v>
      </c>
      <c r="C362" s="10" t="s">
        <v>2</v>
      </c>
      <c r="D362" s="10">
        <v>15.05</v>
      </c>
      <c r="E362" s="60">
        <v>0</v>
      </c>
      <c r="F362" s="60">
        <f t="shared" ref="F362:F379" si="48">ROUND((D362*E362),0)</f>
        <v>0</v>
      </c>
      <c r="G362" s="31" t="e">
        <f>+F362/$G$396</f>
        <v>#DIV/0!</v>
      </c>
    </row>
    <row r="363" spans="1:7" ht="69" x14ac:dyDescent="0.3">
      <c r="A363" s="10" t="s">
        <v>189</v>
      </c>
      <c r="B363" s="11" t="s">
        <v>190</v>
      </c>
      <c r="C363" s="10" t="s">
        <v>2</v>
      </c>
      <c r="D363" s="10">
        <v>6.89</v>
      </c>
      <c r="E363" s="60">
        <v>0</v>
      </c>
      <c r="F363" s="60">
        <f t="shared" si="48"/>
        <v>0</v>
      </c>
      <c r="G363" s="31" t="e">
        <f t="shared" ref="G363:G379" si="49">+F363/$G$396</f>
        <v>#DIV/0!</v>
      </c>
    </row>
    <row r="364" spans="1:7" ht="69" x14ac:dyDescent="0.3">
      <c r="A364" s="10" t="s">
        <v>413</v>
      </c>
      <c r="B364" s="11" t="s">
        <v>592</v>
      </c>
      <c r="C364" s="10" t="s">
        <v>2</v>
      </c>
      <c r="D364" s="10">
        <v>15.3</v>
      </c>
      <c r="E364" s="60">
        <v>0</v>
      </c>
      <c r="F364" s="60">
        <f t="shared" si="48"/>
        <v>0</v>
      </c>
      <c r="G364" s="31" t="e">
        <f t="shared" si="49"/>
        <v>#DIV/0!</v>
      </c>
    </row>
    <row r="365" spans="1:7" ht="41.4" x14ac:dyDescent="0.3">
      <c r="A365" s="10" t="s">
        <v>191</v>
      </c>
      <c r="B365" s="11" t="s">
        <v>192</v>
      </c>
      <c r="C365" s="10" t="s">
        <v>2</v>
      </c>
      <c r="D365" s="10">
        <v>3.06</v>
      </c>
      <c r="E365" s="60">
        <v>0</v>
      </c>
      <c r="F365" s="60">
        <f t="shared" si="48"/>
        <v>0</v>
      </c>
      <c r="G365" s="31" t="e">
        <f t="shared" si="49"/>
        <v>#DIV/0!</v>
      </c>
    </row>
    <row r="366" spans="1:7" ht="41.4" x14ac:dyDescent="0.3">
      <c r="A366" s="10" t="s">
        <v>193</v>
      </c>
      <c r="B366" s="11" t="s">
        <v>194</v>
      </c>
      <c r="C366" s="10" t="s">
        <v>2</v>
      </c>
      <c r="D366" s="10">
        <v>8.86</v>
      </c>
      <c r="E366" s="60">
        <v>0</v>
      </c>
      <c r="F366" s="60">
        <f t="shared" si="48"/>
        <v>0</v>
      </c>
      <c r="G366" s="31" t="e">
        <f t="shared" si="49"/>
        <v>#DIV/0!</v>
      </c>
    </row>
    <row r="367" spans="1:7" ht="41.4" x14ac:dyDescent="0.3">
      <c r="A367" s="10" t="s">
        <v>415</v>
      </c>
      <c r="B367" s="11" t="s">
        <v>416</v>
      </c>
      <c r="C367" s="10" t="s">
        <v>2</v>
      </c>
      <c r="D367" s="10">
        <v>15.5</v>
      </c>
      <c r="E367" s="60">
        <v>0</v>
      </c>
      <c r="F367" s="60">
        <f t="shared" si="48"/>
        <v>0</v>
      </c>
      <c r="G367" s="31" t="e">
        <f t="shared" si="49"/>
        <v>#DIV/0!</v>
      </c>
    </row>
    <row r="368" spans="1:7" ht="41.4" x14ac:dyDescent="0.3">
      <c r="A368" s="10" t="s">
        <v>417</v>
      </c>
      <c r="B368" s="11" t="s">
        <v>581</v>
      </c>
      <c r="C368" s="10" t="s">
        <v>2</v>
      </c>
      <c r="D368" s="10">
        <v>40.33</v>
      </c>
      <c r="E368" s="60">
        <v>0</v>
      </c>
      <c r="F368" s="60">
        <f t="shared" si="48"/>
        <v>0</v>
      </c>
      <c r="G368" s="31" t="e">
        <f t="shared" si="49"/>
        <v>#DIV/0!</v>
      </c>
    </row>
    <row r="369" spans="1:7" ht="55.2" x14ac:dyDescent="0.3">
      <c r="A369" s="10" t="s">
        <v>419</v>
      </c>
      <c r="B369" s="11" t="s">
        <v>582</v>
      </c>
      <c r="C369" s="10" t="s">
        <v>2</v>
      </c>
      <c r="D369" s="10">
        <v>36.9</v>
      </c>
      <c r="E369" s="60">
        <v>0</v>
      </c>
      <c r="F369" s="60">
        <f t="shared" si="48"/>
        <v>0</v>
      </c>
      <c r="G369" s="31" t="e">
        <f t="shared" si="49"/>
        <v>#DIV/0!</v>
      </c>
    </row>
    <row r="370" spans="1:7" ht="41.4" x14ac:dyDescent="0.3">
      <c r="A370" s="10" t="s">
        <v>421</v>
      </c>
      <c r="B370" s="11" t="s">
        <v>422</v>
      </c>
      <c r="C370" s="10" t="s">
        <v>2</v>
      </c>
      <c r="D370" s="10">
        <v>2.88</v>
      </c>
      <c r="E370" s="60">
        <v>0</v>
      </c>
      <c r="F370" s="60">
        <f t="shared" si="48"/>
        <v>0</v>
      </c>
      <c r="G370" s="31" t="e">
        <f t="shared" si="49"/>
        <v>#DIV/0!</v>
      </c>
    </row>
    <row r="371" spans="1:7" x14ac:dyDescent="0.3">
      <c r="A371" s="5" t="s">
        <v>119</v>
      </c>
      <c r="B371" s="11" t="s">
        <v>73</v>
      </c>
      <c r="C371" s="5" t="s">
        <v>2</v>
      </c>
      <c r="D371" s="5">
        <v>4.9000000000000004</v>
      </c>
      <c r="E371" s="50">
        <v>0</v>
      </c>
      <c r="F371" s="60">
        <f>D371*E371</f>
        <v>0</v>
      </c>
      <c r="G371" s="31" t="e">
        <f t="shared" si="49"/>
        <v>#DIV/0!</v>
      </c>
    </row>
    <row r="372" spans="1:7" ht="69" x14ac:dyDescent="0.3">
      <c r="A372" s="10" t="s">
        <v>593</v>
      </c>
      <c r="B372" s="11" t="s">
        <v>594</v>
      </c>
      <c r="C372" s="10" t="s">
        <v>2</v>
      </c>
      <c r="D372" s="10">
        <v>3.06</v>
      </c>
      <c r="E372" s="60">
        <v>0</v>
      </c>
      <c r="F372" s="60">
        <f t="shared" si="48"/>
        <v>0</v>
      </c>
      <c r="G372" s="31" t="e">
        <f t="shared" si="49"/>
        <v>#DIV/0!</v>
      </c>
    </row>
    <row r="373" spans="1:7" ht="69" x14ac:dyDescent="0.3">
      <c r="A373" s="10" t="s">
        <v>423</v>
      </c>
      <c r="B373" s="11" t="s">
        <v>595</v>
      </c>
      <c r="C373" s="10" t="s">
        <v>2</v>
      </c>
      <c r="D373" s="10">
        <v>2.5499999999999998</v>
      </c>
      <c r="E373" s="60">
        <v>0</v>
      </c>
      <c r="F373" s="60">
        <f t="shared" si="48"/>
        <v>0</v>
      </c>
      <c r="G373" s="31" t="e">
        <f t="shared" si="49"/>
        <v>#DIV/0!</v>
      </c>
    </row>
    <row r="374" spans="1:7" ht="41.4" x14ac:dyDescent="0.3">
      <c r="A374" s="10" t="s">
        <v>195</v>
      </c>
      <c r="B374" s="11" t="s">
        <v>196</v>
      </c>
      <c r="C374" s="10" t="s">
        <v>28</v>
      </c>
      <c r="D374" s="10">
        <v>10</v>
      </c>
      <c r="E374" s="60">
        <v>0</v>
      </c>
      <c r="F374" s="60">
        <f t="shared" si="48"/>
        <v>0</v>
      </c>
      <c r="G374" s="31" t="e">
        <f t="shared" si="49"/>
        <v>#DIV/0!</v>
      </c>
    </row>
    <row r="375" spans="1:7" ht="55.2" x14ac:dyDescent="0.3">
      <c r="A375" s="10" t="s">
        <v>426</v>
      </c>
      <c r="B375" s="11" t="s">
        <v>596</v>
      </c>
      <c r="C375" s="10" t="s">
        <v>28</v>
      </c>
      <c r="D375" s="10">
        <v>18</v>
      </c>
      <c r="E375" s="60">
        <v>0</v>
      </c>
      <c r="F375" s="60">
        <f t="shared" si="48"/>
        <v>0</v>
      </c>
      <c r="G375" s="31" t="e">
        <f t="shared" si="49"/>
        <v>#DIV/0!</v>
      </c>
    </row>
    <row r="376" spans="1:7" ht="41.4" x14ac:dyDescent="0.3">
      <c r="A376" s="10" t="s">
        <v>428</v>
      </c>
      <c r="B376" s="11" t="s">
        <v>597</v>
      </c>
      <c r="C376" s="10" t="s">
        <v>28</v>
      </c>
      <c r="D376" s="10">
        <v>5</v>
      </c>
      <c r="E376" s="60">
        <v>0</v>
      </c>
      <c r="F376" s="60">
        <f t="shared" si="48"/>
        <v>0</v>
      </c>
      <c r="G376" s="31" t="e">
        <f t="shared" si="49"/>
        <v>#DIV/0!</v>
      </c>
    </row>
    <row r="377" spans="1:7" ht="55.2" x14ac:dyDescent="0.3">
      <c r="A377" s="10" t="s">
        <v>430</v>
      </c>
      <c r="B377" s="11" t="s">
        <v>491</v>
      </c>
      <c r="C377" s="10" t="s">
        <v>28</v>
      </c>
      <c r="D377" s="10">
        <v>5</v>
      </c>
      <c r="E377" s="60">
        <v>0</v>
      </c>
      <c r="F377" s="60">
        <f t="shared" si="48"/>
        <v>0</v>
      </c>
      <c r="G377" s="31" t="e">
        <f t="shared" si="49"/>
        <v>#DIV/0!</v>
      </c>
    </row>
    <row r="378" spans="1:7" ht="55.2" x14ac:dyDescent="0.3">
      <c r="A378" s="10" t="s">
        <v>197</v>
      </c>
      <c r="B378" s="11" t="s">
        <v>198</v>
      </c>
      <c r="C378" s="10" t="s">
        <v>28</v>
      </c>
      <c r="D378" s="10">
        <v>8</v>
      </c>
      <c r="E378" s="60">
        <v>0</v>
      </c>
      <c r="F378" s="60">
        <f t="shared" si="48"/>
        <v>0</v>
      </c>
      <c r="G378" s="31" t="e">
        <f t="shared" si="49"/>
        <v>#DIV/0!</v>
      </c>
    </row>
    <row r="379" spans="1:7" ht="69" x14ac:dyDescent="0.3">
      <c r="A379" s="10" t="s">
        <v>199</v>
      </c>
      <c r="B379" s="11" t="s">
        <v>200</v>
      </c>
      <c r="C379" s="10" t="s">
        <v>28</v>
      </c>
      <c r="D379" s="10">
        <v>1</v>
      </c>
      <c r="E379" s="60">
        <v>0</v>
      </c>
      <c r="F379" s="60">
        <f t="shared" si="48"/>
        <v>0</v>
      </c>
      <c r="G379" s="31" t="e">
        <f t="shared" si="49"/>
        <v>#DIV/0!</v>
      </c>
    </row>
    <row r="380" spans="1:7" s="20" customFormat="1" ht="25.95" customHeight="1" x14ac:dyDescent="0.3">
      <c r="A380" s="21"/>
      <c r="B380" s="177"/>
      <c r="C380" s="177"/>
      <c r="D380" s="177"/>
      <c r="E380" s="177"/>
      <c r="F380" s="59">
        <f>+SUM(F362:F379)</f>
        <v>0</v>
      </c>
      <c r="G380" s="30" t="e">
        <f>+SUM(G362:G379)</f>
        <v>#DIV/0!</v>
      </c>
    </row>
    <row r="381" spans="1:7" s="45" customFormat="1" ht="26.4" customHeight="1" x14ac:dyDescent="0.3">
      <c r="A381" s="131">
        <v>12</v>
      </c>
      <c r="B381" s="176" t="s">
        <v>74</v>
      </c>
      <c r="C381" s="176"/>
      <c r="D381" s="176"/>
      <c r="E381" s="176"/>
      <c r="F381" s="176"/>
      <c r="G381" s="176"/>
    </row>
    <row r="382" spans="1:7" ht="27.6" x14ac:dyDescent="0.3">
      <c r="A382" s="10" t="s">
        <v>122</v>
      </c>
      <c r="B382" s="11" t="s">
        <v>201</v>
      </c>
      <c r="C382" s="10" t="s">
        <v>28</v>
      </c>
      <c r="D382" s="10">
        <v>5</v>
      </c>
      <c r="E382" s="60">
        <v>0</v>
      </c>
      <c r="F382" s="60">
        <f>ROUND((D382*E382),0)</f>
        <v>0</v>
      </c>
      <c r="G382" s="31" t="e">
        <f>+F382/$G$396</f>
        <v>#DIV/0!</v>
      </c>
    </row>
    <row r="383" spans="1:7" x14ac:dyDescent="0.3">
      <c r="A383" s="5" t="s">
        <v>435</v>
      </c>
      <c r="B383" s="11" t="s">
        <v>436</v>
      </c>
      <c r="C383" s="5" t="s">
        <v>28</v>
      </c>
      <c r="D383" s="5">
        <v>1</v>
      </c>
      <c r="E383" s="60">
        <v>0</v>
      </c>
      <c r="F383" s="60">
        <f t="shared" ref="F383:F390" si="50">ROUND((D383*E383),0)</f>
        <v>0</v>
      </c>
      <c r="G383" s="31" t="e">
        <f t="shared" ref="G383:G390" si="51">+F383/$G$396</f>
        <v>#DIV/0!</v>
      </c>
    </row>
    <row r="384" spans="1:7" x14ac:dyDescent="0.3">
      <c r="A384" s="5" t="s">
        <v>120</v>
      </c>
      <c r="B384" s="11" t="s">
        <v>75</v>
      </c>
      <c r="C384" s="5" t="s">
        <v>28</v>
      </c>
      <c r="D384" s="5">
        <v>4</v>
      </c>
      <c r="E384" s="60">
        <v>0</v>
      </c>
      <c r="F384" s="60">
        <f t="shared" si="50"/>
        <v>0</v>
      </c>
      <c r="G384" s="31" t="e">
        <f t="shared" si="51"/>
        <v>#DIV/0!</v>
      </c>
    </row>
    <row r="385" spans="1:7" ht="41.4" x14ac:dyDescent="0.3">
      <c r="A385" s="10" t="s">
        <v>437</v>
      </c>
      <c r="B385" s="11" t="s">
        <v>598</v>
      </c>
      <c r="C385" s="10" t="s">
        <v>28</v>
      </c>
      <c r="D385" s="10">
        <v>1</v>
      </c>
      <c r="E385" s="60">
        <v>0</v>
      </c>
      <c r="F385" s="60">
        <f t="shared" si="50"/>
        <v>0</v>
      </c>
      <c r="G385" s="31" t="e">
        <f t="shared" si="51"/>
        <v>#DIV/0!</v>
      </c>
    </row>
    <row r="386" spans="1:7" x14ac:dyDescent="0.3">
      <c r="A386" s="5" t="s">
        <v>439</v>
      </c>
      <c r="B386" s="11" t="s">
        <v>440</v>
      </c>
      <c r="C386" s="5" t="s">
        <v>28</v>
      </c>
      <c r="D386" s="5">
        <v>1</v>
      </c>
      <c r="E386" s="60">
        <v>0</v>
      </c>
      <c r="F386" s="60">
        <f t="shared" si="50"/>
        <v>0</v>
      </c>
      <c r="G386" s="31" t="e">
        <f t="shared" si="51"/>
        <v>#DIV/0!</v>
      </c>
    </row>
    <row r="387" spans="1:7" x14ac:dyDescent="0.3">
      <c r="A387" s="5" t="s">
        <v>122</v>
      </c>
      <c r="B387" s="11" t="s">
        <v>77</v>
      </c>
      <c r="C387" s="5" t="s">
        <v>28</v>
      </c>
      <c r="D387" s="5">
        <v>4</v>
      </c>
      <c r="E387" s="60">
        <v>0</v>
      </c>
      <c r="F387" s="60">
        <f t="shared" si="50"/>
        <v>0</v>
      </c>
      <c r="G387" s="31" t="e">
        <f t="shared" si="51"/>
        <v>#DIV/0!</v>
      </c>
    </row>
    <row r="388" spans="1:7" x14ac:dyDescent="0.3">
      <c r="A388" s="5" t="s">
        <v>123</v>
      </c>
      <c r="B388" s="11" t="s">
        <v>78</v>
      </c>
      <c r="C388" s="5" t="s">
        <v>28</v>
      </c>
      <c r="D388" s="5">
        <v>4</v>
      </c>
      <c r="E388" s="60">
        <v>0</v>
      </c>
      <c r="F388" s="60">
        <f t="shared" si="50"/>
        <v>0</v>
      </c>
      <c r="G388" s="31" t="e">
        <f t="shared" si="51"/>
        <v>#DIV/0!</v>
      </c>
    </row>
    <row r="389" spans="1:7" x14ac:dyDescent="0.3">
      <c r="A389" s="5" t="s">
        <v>124</v>
      </c>
      <c r="B389" s="11" t="s">
        <v>79</v>
      </c>
      <c r="C389" s="5" t="s">
        <v>28</v>
      </c>
      <c r="D389" s="5">
        <v>5</v>
      </c>
      <c r="E389" s="60">
        <v>0</v>
      </c>
      <c r="F389" s="60">
        <f t="shared" si="50"/>
        <v>0</v>
      </c>
      <c r="G389" s="31" t="e">
        <f t="shared" si="51"/>
        <v>#DIV/0!</v>
      </c>
    </row>
    <row r="390" spans="1:7" x14ac:dyDescent="0.3">
      <c r="A390" s="5" t="s">
        <v>125</v>
      </c>
      <c r="B390" s="11" t="s">
        <v>80</v>
      </c>
      <c r="C390" s="5" t="s">
        <v>28</v>
      </c>
      <c r="D390" s="5">
        <v>4</v>
      </c>
      <c r="E390" s="60">
        <v>0</v>
      </c>
      <c r="F390" s="60">
        <f t="shared" si="50"/>
        <v>0</v>
      </c>
      <c r="G390" s="31" t="e">
        <f t="shared" si="51"/>
        <v>#DIV/0!</v>
      </c>
    </row>
    <row r="391" spans="1:7" s="20" customFormat="1" ht="25.95" customHeight="1" x14ac:dyDescent="0.3">
      <c r="A391" s="21"/>
      <c r="B391" s="177"/>
      <c r="C391" s="177"/>
      <c r="D391" s="177"/>
      <c r="E391" s="177"/>
      <c r="F391" s="59">
        <f>+SUM(F382:F390)</f>
        <v>0</v>
      </c>
      <c r="G391" s="30" t="e">
        <f>+SUM(G382:G390)</f>
        <v>#DIV/0!</v>
      </c>
    </row>
    <row r="392" spans="1:7" s="45" customFormat="1" ht="26.4" customHeight="1" x14ac:dyDescent="0.3">
      <c r="A392" s="131">
        <v>16</v>
      </c>
      <c r="B392" s="176" t="s">
        <v>81</v>
      </c>
      <c r="C392" s="176"/>
      <c r="D392" s="176"/>
      <c r="E392" s="176"/>
      <c r="F392" s="176"/>
      <c r="G392" s="176"/>
    </row>
    <row r="393" spans="1:7" ht="23.4" customHeight="1" x14ac:dyDescent="0.3">
      <c r="A393" s="5" t="s">
        <v>126</v>
      </c>
      <c r="B393" s="11" t="s">
        <v>82</v>
      </c>
      <c r="C393" s="5" t="s">
        <v>2</v>
      </c>
      <c r="D393" s="5">
        <v>509</v>
      </c>
      <c r="E393" s="50">
        <v>0</v>
      </c>
      <c r="F393" s="50">
        <f t="shared" ref="F393" si="52">ROUND((D393*E393),0)</f>
        <v>0</v>
      </c>
      <c r="G393" s="51" t="e">
        <f>+F393/G396</f>
        <v>#DIV/0!</v>
      </c>
    </row>
    <row r="394" spans="1:7" s="20" customFormat="1" ht="23.4" customHeight="1" x14ac:dyDescent="0.3">
      <c r="A394" s="21"/>
      <c r="B394" s="177"/>
      <c r="C394" s="177"/>
      <c r="D394" s="177"/>
      <c r="E394" s="177"/>
      <c r="F394" s="59">
        <f>+F393</f>
        <v>0</v>
      </c>
      <c r="G394" s="30" t="e">
        <f>+G393</f>
        <v>#DIV/0!</v>
      </c>
    </row>
    <row r="396" spans="1:7" s="20" customFormat="1" ht="34.950000000000003" customHeight="1" x14ac:dyDescent="0.3">
      <c r="A396" s="19"/>
      <c r="C396" s="19"/>
      <c r="D396" s="19"/>
      <c r="E396" s="183" t="s">
        <v>205</v>
      </c>
      <c r="F396" s="183"/>
      <c r="G396" s="132">
        <f>+F218+F223+F232+F245+F255+F261+F272+F326+F336+F360+F380+F391+F394</f>
        <v>0</v>
      </c>
    </row>
  </sheetData>
  <mergeCells count="60">
    <mergeCell ref="B52:E52"/>
    <mergeCell ref="A1:G1"/>
    <mergeCell ref="A3:G3"/>
    <mergeCell ref="B5:G5"/>
    <mergeCell ref="B10:E10"/>
    <mergeCell ref="B11:G11"/>
    <mergeCell ref="B16:G16"/>
    <mergeCell ref="B25:G25"/>
    <mergeCell ref="B32:G32"/>
    <mergeCell ref="B41:G41"/>
    <mergeCell ref="B47:E47"/>
    <mergeCell ref="B48:G48"/>
    <mergeCell ref="B40:E40"/>
    <mergeCell ref="B31:E31"/>
    <mergeCell ref="B24:E24"/>
    <mergeCell ref="B15:E15"/>
    <mergeCell ref="B208:G208"/>
    <mergeCell ref="B53:G53"/>
    <mergeCell ref="B131:E131"/>
    <mergeCell ref="B132:G132"/>
    <mergeCell ref="B142:E142"/>
    <mergeCell ref="B143:G143"/>
    <mergeCell ref="B181:G181"/>
    <mergeCell ref="B194:E194"/>
    <mergeCell ref="B195:G195"/>
    <mergeCell ref="B202:E202"/>
    <mergeCell ref="B203:G203"/>
    <mergeCell ref="B207:E207"/>
    <mergeCell ref="B180:E180"/>
    <mergeCell ref="B261:E261"/>
    <mergeCell ref="B223:E223"/>
    <mergeCell ref="B232:E232"/>
    <mergeCell ref="B245:E245"/>
    <mergeCell ref="B255:E255"/>
    <mergeCell ref="B219:G219"/>
    <mergeCell ref="B224:G224"/>
    <mergeCell ref="B233:G233"/>
    <mergeCell ref="B246:G246"/>
    <mergeCell ref="B256:G256"/>
    <mergeCell ref="B210:E210"/>
    <mergeCell ref="E212:F212"/>
    <mergeCell ref="A214:G214"/>
    <mergeCell ref="B216:G216"/>
    <mergeCell ref="B218:E218"/>
    <mergeCell ref="B394:E394"/>
    <mergeCell ref="E396:F396"/>
    <mergeCell ref="A2:G2"/>
    <mergeCell ref="B360:E360"/>
    <mergeCell ref="B361:G361"/>
    <mergeCell ref="B380:E380"/>
    <mergeCell ref="B381:G381"/>
    <mergeCell ref="B391:E391"/>
    <mergeCell ref="B392:G392"/>
    <mergeCell ref="B272:E272"/>
    <mergeCell ref="B273:G273"/>
    <mergeCell ref="B326:E326"/>
    <mergeCell ref="B327:G327"/>
    <mergeCell ref="B336:E336"/>
    <mergeCell ref="B337:G337"/>
    <mergeCell ref="B262:G262"/>
  </mergeCells>
  <pageMargins left="0.7" right="0.7" top="0.75" bottom="0.75" header="0.3" footer="0.3"/>
  <pageSetup paperSize="9" scale="49" orientation="portrait" r:id="rId1"/>
  <rowBreaks count="1" manualBreakCount="1">
    <brk id="21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28"/>
  <sheetViews>
    <sheetView topLeftCell="A11" zoomScale="80" zoomScaleNormal="80" workbookViewId="0">
      <selection activeCell="G18" sqref="G18"/>
    </sheetView>
  </sheetViews>
  <sheetFormatPr baseColWidth="10" defaultColWidth="11.5546875" defaultRowHeight="14.4" x14ac:dyDescent="0.3"/>
  <cols>
    <col min="1" max="1" width="11.5546875" style="141"/>
    <col min="2" max="2" width="11.6640625" style="140" bestFit="1" customWidth="1"/>
    <col min="3" max="3" width="70.5546875" style="140" customWidth="1"/>
    <col min="4" max="4" width="11.5546875" style="140"/>
    <col min="5" max="5" width="19.6640625" style="140" customWidth="1"/>
    <col min="6" max="6" width="16.5546875" style="140" customWidth="1"/>
    <col min="7" max="7" width="30" style="140" customWidth="1"/>
    <col min="8" max="8" width="11.5546875" style="141"/>
    <col min="9" max="9" width="24.6640625" style="141" customWidth="1"/>
    <col min="10" max="10" width="18.33203125" style="141" bestFit="1" customWidth="1"/>
    <col min="11" max="12" width="16.6640625" style="141" bestFit="1" customWidth="1"/>
    <col min="13" max="16384" width="11.5546875" style="141"/>
  </cols>
  <sheetData>
    <row r="1" spans="2:12" ht="15" thickBot="1" x14ac:dyDescent="0.35"/>
    <row r="2" spans="2:12" ht="15" thickBot="1" x14ac:dyDescent="0.35">
      <c r="B2" s="187" t="s">
        <v>738</v>
      </c>
      <c r="C2" s="188"/>
      <c r="D2" s="188"/>
      <c r="E2" s="188"/>
      <c r="F2" s="188"/>
      <c r="G2" s="189"/>
    </row>
    <row r="3" spans="2:12" ht="50.4" customHeight="1" x14ac:dyDescent="0.3">
      <c r="B3" s="190"/>
      <c r="C3" s="191"/>
      <c r="D3" s="191"/>
      <c r="E3" s="191"/>
      <c r="F3" s="191"/>
      <c r="G3" s="192"/>
    </row>
    <row r="4" spans="2:12" ht="18" customHeight="1" thickBot="1" x14ac:dyDescent="0.35">
      <c r="B4" s="193" t="s">
        <v>740</v>
      </c>
      <c r="C4" s="194"/>
      <c r="D4" s="194"/>
      <c r="E4" s="194"/>
      <c r="F4" s="194"/>
      <c r="G4" s="195"/>
    </row>
    <row r="5" spans="2:12" x14ac:dyDescent="0.3">
      <c r="B5" s="196" t="s">
        <v>741</v>
      </c>
      <c r="C5" s="198" t="s">
        <v>742</v>
      </c>
      <c r="D5" s="198" t="s">
        <v>28</v>
      </c>
      <c r="E5" s="162"/>
      <c r="F5" s="200" t="s">
        <v>743</v>
      </c>
      <c r="G5" s="201"/>
    </row>
    <row r="6" spans="2:12" ht="15" thickBot="1" x14ac:dyDescent="0.35">
      <c r="B6" s="197"/>
      <c r="C6" s="199"/>
      <c r="D6" s="199"/>
      <c r="E6" s="163" t="s">
        <v>766</v>
      </c>
      <c r="F6" s="144" t="s">
        <v>745</v>
      </c>
      <c r="G6" s="145" t="s">
        <v>746</v>
      </c>
    </row>
    <row r="7" spans="2:12" ht="15" thickBot="1" x14ac:dyDescent="0.35">
      <c r="B7" s="202" t="s">
        <v>747</v>
      </c>
      <c r="C7" s="203"/>
      <c r="D7" s="203"/>
      <c r="E7" s="203"/>
      <c r="F7" s="203"/>
      <c r="G7" s="204"/>
    </row>
    <row r="8" spans="2:12" ht="19.95" customHeight="1" x14ac:dyDescent="0.3">
      <c r="B8" s="146">
        <v>1.1000000000000001</v>
      </c>
      <c r="C8" s="147" t="s">
        <v>748</v>
      </c>
      <c r="D8" s="148" t="s">
        <v>28</v>
      </c>
      <c r="E8" s="148">
        <v>3</v>
      </c>
      <c r="F8" s="149">
        <v>0</v>
      </c>
      <c r="G8" s="150">
        <f>+F8*E8</f>
        <v>0</v>
      </c>
    </row>
    <row r="9" spans="2:12" ht="19.95" customHeight="1" x14ac:dyDescent="0.3">
      <c r="B9" s="155">
        <v>1.2</v>
      </c>
      <c r="C9" s="156" t="s">
        <v>761</v>
      </c>
      <c r="D9" s="148" t="s">
        <v>28</v>
      </c>
      <c r="E9" s="157">
        <v>3</v>
      </c>
      <c r="F9" s="158">
        <v>0</v>
      </c>
      <c r="G9" s="150">
        <f t="shared" ref="G9:G11" si="0">+F9*E9</f>
        <v>0</v>
      </c>
    </row>
    <row r="10" spans="2:12" ht="19.95" customHeight="1" x14ac:dyDescent="0.3">
      <c r="B10" s="155">
        <v>1.3</v>
      </c>
      <c r="C10" s="156" t="s">
        <v>767</v>
      </c>
      <c r="D10" s="148" t="s">
        <v>28</v>
      </c>
      <c r="E10" s="157">
        <v>102</v>
      </c>
      <c r="F10" s="158">
        <v>0</v>
      </c>
      <c r="G10" s="150">
        <f t="shared" si="0"/>
        <v>0</v>
      </c>
      <c r="I10" s="152"/>
      <c r="J10" s="164"/>
      <c r="K10" s="164"/>
      <c r="L10" s="164"/>
    </row>
    <row r="11" spans="2:12" ht="19.95" customHeight="1" thickBot="1" x14ac:dyDescent="0.35">
      <c r="B11" s="155">
        <v>1.4</v>
      </c>
      <c r="C11" s="156" t="s">
        <v>762</v>
      </c>
      <c r="D11" s="148" t="s">
        <v>28</v>
      </c>
      <c r="E11" s="157">
        <v>3</v>
      </c>
      <c r="F11" s="158">
        <v>0</v>
      </c>
      <c r="G11" s="150">
        <f t="shared" si="0"/>
        <v>0</v>
      </c>
      <c r="I11" s="152"/>
      <c r="J11" s="164"/>
      <c r="K11" s="164"/>
      <c r="L11" s="164"/>
    </row>
    <row r="12" spans="2:12" ht="19.95" customHeight="1" thickBot="1" x14ac:dyDescent="0.35">
      <c r="B12" s="205" t="s">
        <v>749</v>
      </c>
      <c r="C12" s="206"/>
      <c r="D12" s="206"/>
      <c r="E12" s="206"/>
      <c r="F12" s="206"/>
      <c r="G12" s="151">
        <f>SUM(G8:G11)</f>
        <v>0</v>
      </c>
      <c r="I12" s="152"/>
    </row>
    <row r="13" spans="2:12" ht="19.95" customHeight="1" thickBot="1" x14ac:dyDescent="0.35">
      <c r="B13" s="207" t="s">
        <v>750</v>
      </c>
      <c r="C13" s="208"/>
      <c r="D13" s="208"/>
      <c r="E13" s="208"/>
      <c r="F13" s="208"/>
      <c r="G13" s="153">
        <f>G12*0.19</f>
        <v>0</v>
      </c>
    </row>
    <row r="14" spans="2:12" ht="19.95" customHeight="1" thickBot="1" x14ac:dyDescent="0.35">
      <c r="B14" s="209" t="s">
        <v>751</v>
      </c>
      <c r="C14" s="210"/>
      <c r="D14" s="210"/>
      <c r="E14" s="210"/>
      <c r="F14" s="210"/>
      <c r="G14" s="154">
        <f>G12+G13</f>
        <v>0</v>
      </c>
    </row>
    <row r="15" spans="2:12" ht="19.95" customHeight="1" x14ac:dyDescent="0.3">
      <c r="B15" s="196" t="s">
        <v>741</v>
      </c>
      <c r="C15" s="198" t="s">
        <v>742</v>
      </c>
      <c r="D15" s="198" t="s">
        <v>28</v>
      </c>
      <c r="E15" s="162"/>
      <c r="F15" s="200" t="s">
        <v>743</v>
      </c>
      <c r="G15" s="201"/>
    </row>
    <row r="16" spans="2:12" ht="19.95" customHeight="1" thickBot="1" x14ac:dyDescent="0.35">
      <c r="B16" s="197"/>
      <c r="C16" s="199"/>
      <c r="D16" s="199"/>
      <c r="E16" s="163" t="s">
        <v>766</v>
      </c>
      <c r="F16" s="144" t="s">
        <v>745</v>
      </c>
      <c r="G16" s="145" t="s">
        <v>746</v>
      </c>
    </row>
    <row r="17" spans="2:7" ht="19.95" customHeight="1" thickBot="1" x14ac:dyDescent="0.35">
      <c r="B17" s="202" t="s">
        <v>752</v>
      </c>
      <c r="C17" s="203"/>
      <c r="D17" s="203"/>
      <c r="E17" s="203"/>
      <c r="F17" s="203"/>
      <c r="G17" s="204"/>
    </row>
    <row r="18" spans="2:7" ht="19.95" customHeight="1" x14ac:dyDescent="0.3">
      <c r="B18" s="146">
        <v>1.1000000000000001</v>
      </c>
      <c r="C18" s="147" t="s">
        <v>753</v>
      </c>
      <c r="D18" s="148" t="s">
        <v>28</v>
      </c>
      <c r="E18" s="148">
        <v>1</v>
      </c>
      <c r="F18" s="149">
        <v>0</v>
      </c>
      <c r="G18" s="150">
        <f>+F18*E18</f>
        <v>0</v>
      </c>
    </row>
    <row r="19" spans="2:7" ht="19.95" customHeight="1" x14ac:dyDescent="0.3">
      <c r="B19" s="155">
        <v>1.2</v>
      </c>
      <c r="C19" s="156" t="s">
        <v>754</v>
      </c>
      <c r="D19" s="148" t="s">
        <v>28</v>
      </c>
      <c r="E19" s="157">
        <v>5</v>
      </c>
      <c r="F19" s="158">
        <v>0</v>
      </c>
      <c r="G19" s="150">
        <f t="shared" ref="G19:G23" si="1">+F19*E19</f>
        <v>0</v>
      </c>
    </row>
    <row r="20" spans="2:7" ht="19.95" customHeight="1" x14ac:dyDescent="0.3">
      <c r="B20" s="155">
        <v>1.3</v>
      </c>
      <c r="C20" s="156" t="s">
        <v>755</v>
      </c>
      <c r="D20" s="148" t="s">
        <v>28</v>
      </c>
      <c r="E20" s="157">
        <v>4</v>
      </c>
      <c r="F20" s="158">
        <v>0</v>
      </c>
      <c r="G20" s="150">
        <f t="shared" si="1"/>
        <v>0</v>
      </c>
    </row>
    <row r="21" spans="2:7" ht="19.95" customHeight="1" x14ac:dyDescent="0.3">
      <c r="B21" s="155">
        <v>1.4</v>
      </c>
      <c r="C21" s="156" t="s">
        <v>765</v>
      </c>
      <c r="D21" s="148" t="s">
        <v>28</v>
      </c>
      <c r="E21" s="157">
        <v>1</v>
      </c>
      <c r="F21" s="158">
        <v>0</v>
      </c>
      <c r="G21" s="150">
        <f t="shared" si="1"/>
        <v>0</v>
      </c>
    </row>
    <row r="22" spans="2:7" ht="19.95" customHeight="1" x14ac:dyDescent="0.3">
      <c r="B22" s="155">
        <v>1.5</v>
      </c>
      <c r="C22" s="156" t="s">
        <v>756</v>
      </c>
      <c r="D22" s="148" t="s">
        <v>28</v>
      </c>
      <c r="E22" s="157">
        <v>96</v>
      </c>
      <c r="F22" s="158">
        <v>0</v>
      </c>
      <c r="G22" s="150">
        <f t="shared" si="1"/>
        <v>0</v>
      </c>
    </row>
    <row r="23" spans="2:7" ht="19.95" customHeight="1" thickBot="1" x14ac:dyDescent="0.35">
      <c r="B23" s="155">
        <v>1.6</v>
      </c>
      <c r="C23" s="156" t="s">
        <v>757</v>
      </c>
      <c r="D23" s="148" t="s">
        <v>28</v>
      </c>
      <c r="E23" s="157">
        <v>12</v>
      </c>
      <c r="F23" s="158">
        <v>0</v>
      </c>
      <c r="G23" s="150">
        <f t="shared" si="1"/>
        <v>0</v>
      </c>
    </row>
    <row r="24" spans="2:7" ht="19.95" customHeight="1" thickBot="1" x14ac:dyDescent="0.35">
      <c r="B24" s="205" t="s">
        <v>758</v>
      </c>
      <c r="C24" s="206"/>
      <c r="D24" s="206"/>
      <c r="E24" s="206"/>
      <c r="F24" s="206"/>
      <c r="G24" s="151">
        <f>SUM(G18:G23)</f>
        <v>0</v>
      </c>
    </row>
    <row r="25" spans="2:7" ht="19.95" customHeight="1" thickBot="1" x14ac:dyDescent="0.35">
      <c r="B25" s="207" t="s">
        <v>750</v>
      </c>
      <c r="C25" s="208"/>
      <c r="D25" s="208"/>
      <c r="E25" s="208"/>
      <c r="F25" s="208"/>
      <c r="G25" s="153">
        <f>G24*0.19</f>
        <v>0</v>
      </c>
    </row>
    <row r="26" spans="2:7" ht="19.95" customHeight="1" x14ac:dyDescent="0.3">
      <c r="B26" s="209" t="s">
        <v>751</v>
      </c>
      <c r="C26" s="210"/>
      <c r="D26" s="210"/>
      <c r="E26" s="210"/>
      <c r="F26" s="210"/>
      <c r="G26" s="159">
        <f>SUM(G24:G25)</f>
        <v>0</v>
      </c>
    </row>
    <row r="27" spans="2:7" ht="19.95" customHeight="1" x14ac:dyDescent="0.3">
      <c r="B27" s="160"/>
      <c r="C27" s="160"/>
      <c r="D27" s="160"/>
      <c r="E27" s="160"/>
      <c r="F27" s="160"/>
      <c r="G27" s="161"/>
    </row>
    <row r="28" spans="2:7" ht="15" customHeight="1" thickBot="1" x14ac:dyDescent="0.35">
      <c r="B28" s="211" t="s">
        <v>759</v>
      </c>
      <c r="C28" s="212"/>
      <c r="D28" s="212"/>
      <c r="E28" s="212"/>
      <c r="F28" s="213">
        <f>G14+G26</f>
        <v>0</v>
      </c>
      <c r="G28" s="214"/>
    </row>
  </sheetData>
  <mergeCells count="21">
    <mergeCell ref="B17:G17"/>
    <mergeCell ref="B24:F24"/>
    <mergeCell ref="B25:F25"/>
    <mergeCell ref="B26:F26"/>
    <mergeCell ref="B28:E28"/>
    <mergeCell ref="F28:G28"/>
    <mergeCell ref="B7:G7"/>
    <mergeCell ref="B12:F12"/>
    <mergeCell ref="B13:F13"/>
    <mergeCell ref="B14:F14"/>
    <mergeCell ref="B15:B16"/>
    <mergeCell ref="C15:C16"/>
    <mergeCell ref="D15:D16"/>
    <mergeCell ref="F15:G15"/>
    <mergeCell ref="B2:G2"/>
    <mergeCell ref="B3:G3"/>
    <mergeCell ref="B4:G4"/>
    <mergeCell ref="B5:B6"/>
    <mergeCell ref="C5:C6"/>
    <mergeCell ref="D5:D6"/>
    <mergeCell ref="F5:G5"/>
  </mergeCells>
  <pageMargins left="1.4960629921259843" right="1.4960629921259843" top="0.74803149606299213" bottom="1.1417322834645669" header="0.31496062992125984" footer="0.31496062992125984"/>
  <pageSetup scale="65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58"/>
  <sheetViews>
    <sheetView view="pageBreakPreview" topLeftCell="A537" zoomScale="70" zoomScaleNormal="80" zoomScaleSheetLayoutView="70" workbookViewId="0">
      <selection activeCell="A39" sqref="A39"/>
    </sheetView>
  </sheetViews>
  <sheetFormatPr baseColWidth="10" defaultColWidth="9.109375" defaultRowHeight="13.8" x14ac:dyDescent="0.3"/>
  <cols>
    <col min="1" max="1" width="7.5546875" style="19" customWidth="1"/>
    <col min="2" max="2" width="62.33203125" style="20" customWidth="1"/>
    <col min="3" max="3" width="9" style="19" customWidth="1"/>
    <col min="4" max="4" width="12.88671875" style="19" customWidth="1"/>
    <col min="5" max="5" width="30.6640625" style="26" customWidth="1"/>
    <col min="6" max="6" width="26.6640625" style="26" customWidth="1"/>
    <col min="7" max="7" width="27.5546875" style="27" customWidth="1"/>
    <col min="8" max="8" width="4.6640625" style="20" customWidth="1"/>
    <col min="9" max="9" width="2.33203125" style="20" customWidth="1"/>
    <col min="10" max="16384" width="9.109375" style="20"/>
  </cols>
  <sheetData>
    <row r="1" spans="1:7" s="4" customFormat="1" ht="30.75" customHeight="1" thickBot="1" x14ac:dyDescent="0.35">
      <c r="A1" s="218" t="s">
        <v>204</v>
      </c>
      <c r="B1" s="219"/>
      <c r="C1" s="219"/>
      <c r="D1" s="219"/>
      <c r="E1" s="219"/>
      <c r="F1" s="219"/>
      <c r="G1" s="220"/>
    </row>
    <row r="2" spans="1:7" s="4" customFormat="1" ht="14.25" customHeight="1" thickBot="1" x14ac:dyDescent="0.35">
      <c r="A2" s="182"/>
      <c r="B2" s="182"/>
      <c r="C2" s="182"/>
      <c r="D2" s="182"/>
      <c r="E2" s="182"/>
      <c r="F2" s="182"/>
      <c r="G2" s="182"/>
    </row>
    <row r="3" spans="1:7" s="4" customFormat="1" ht="34.950000000000003" customHeight="1" thickBot="1" x14ac:dyDescent="0.35">
      <c r="A3" s="184" t="s">
        <v>206</v>
      </c>
      <c r="B3" s="185"/>
      <c r="C3" s="185"/>
      <c r="D3" s="185"/>
      <c r="E3" s="185"/>
      <c r="F3" s="185"/>
      <c r="G3" s="186"/>
    </row>
    <row r="4" spans="1:7" s="19" customFormat="1" ht="24.75" customHeight="1" x14ac:dyDescent="0.3">
      <c r="A4" s="1" t="s">
        <v>129</v>
      </c>
      <c r="B4" s="1" t="s">
        <v>130</v>
      </c>
      <c r="C4" s="1" t="s">
        <v>131</v>
      </c>
      <c r="D4" s="1" t="s">
        <v>132</v>
      </c>
      <c r="E4" s="2" t="s">
        <v>127</v>
      </c>
      <c r="F4" s="2" t="s">
        <v>128</v>
      </c>
      <c r="G4" s="3" t="s">
        <v>133</v>
      </c>
    </row>
    <row r="5" spans="1:7" s="45" customFormat="1" ht="26.4" customHeight="1" x14ac:dyDescent="0.3">
      <c r="A5" s="131">
        <v>1</v>
      </c>
      <c r="B5" s="176" t="s">
        <v>0</v>
      </c>
      <c r="C5" s="176"/>
      <c r="D5" s="176"/>
      <c r="E5" s="176"/>
      <c r="F5" s="176"/>
      <c r="G5" s="176"/>
    </row>
    <row r="6" spans="1:7" ht="12" customHeight="1" x14ac:dyDescent="0.3">
      <c r="A6" s="5"/>
      <c r="B6" s="11"/>
      <c r="C6" s="5"/>
      <c r="D6" s="5"/>
      <c r="E6" s="8"/>
      <c r="F6" s="8"/>
      <c r="G6" s="9"/>
    </row>
    <row r="7" spans="1:7" ht="19.95" customHeight="1" x14ac:dyDescent="0.3">
      <c r="A7" s="5" t="s">
        <v>83</v>
      </c>
      <c r="B7" s="11" t="s">
        <v>1</v>
      </c>
      <c r="C7" s="5" t="s">
        <v>2</v>
      </c>
      <c r="D7" s="7">
        <v>210</v>
      </c>
      <c r="E7" s="8">
        <v>0</v>
      </c>
      <c r="F7" s="8">
        <f>+D7*E7</f>
        <v>0</v>
      </c>
      <c r="G7" s="5" t="e">
        <f>+F7/G138</f>
        <v>#DIV/0!</v>
      </c>
    </row>
    <row r="8" spans="1:7" ht="12.15" customHeight="1" x14ac:dyDescent="0.3">
      <c r="A8" s="5"/>
      <c r="B8" s="6"/>
      <c r="C8" s="5"/>
      <c r="D8" s="5"/>
      <c r="E8" s="8"/>
      <c r="F8" s="8"/>
      <c r="G8" s="9"/>
    </row>
    <row r="9" spans="1:7" ht="25.95" customHeight="1" x14ac:dyDescent="0.3">
      <c r="A9" s="21"/>
      <c r="B9" s="177"/>
      <c r="C9" s="177"/>
      <c r="D9" s="177"/>
      <c r="E9" s="177"/>
      <c r="F9" s="48">
        <f>+F7</f>
        <v>0</v>
      </c>
      <c r="G9" s="49" t="e">
        <f>+G7</f>
        <v>#DIV/0!</v>
      </c>
    </row>
    <row r="10" spans="1:7" s="45" customFormat="1" ht="26.4" customHeight="1" x14ac:dyDescent="0.3">
      <c r="A10" s="131">
        <v>2</v>
      </c>
      <c r="B10" s="176" t="s">
        <v>3</v>
      </c>
      <c r="C10" s="176"/>
      <c r="D10" s="176"/>
      <c r="E10" s="176"/>
      <c r="F10" s="176"/>
      <c r="G10" s="176"/>
    </row>
    <row r="11" spans="1:7" ht="25.2" customHeight="1" x14ac:dyDescent="0.3">
      <c r="A11" s="5" t="s">
        <v>84</v>
      </c>
      <c r="B11" s="11" t="s">
        <v>4</v>
      </c>
      <c r="C11" s="5" t="s">
        <v>5</v>
      </c>
      <c r="D11" s="5">
        <v>87.27</v>
      </c>
      <c r="E11" s="12">
        <v>0</v>
      </c>
      <c r="F11" s="12">
        <f>+D11*E11</f>
        <v>0</v>
      </c>
      <c r="G11" s="5" t="e">
        <f>+F11/$G$138</f>
        <v>#DIV/0!</v>
      </c>
    </row>
    <row r="12" spans="1:7" ht="30" customHeight="1" x14ac:dyDescent="0.3">
      <c r="A12" s="10" t="s">
        <v>134</v>
      </c>
      <c r="B12" s="11" t="s">
        <v>135</v>
      </c>
      <c r="C12" s="10" t="s">
        <v>5</v>
      </c>
      <c r="D12" s="10">
        <v>60.57</v>
      </c>
      <c r="E12" s="12">
        <v>0</v>
      </c>
      <c r="F12" s="12">
        <f t="shared" ref="F12:F13" si="0">+D12*E12</f>
        <v>0</v>
      </c>
      <c r="G12" s="5" t="e">
        <f t="shared" ref="G12:G13" si="1">+F12/$G$138</f>
        <v>#DIV/0!</v>
      </c>
    </row>
    <row r="13" spans="1:7" ht="22.95" customHeight="1" x14ac:dyDescent="0.3">
      <c r="A13" s="5" t="s">
        <v>85</v>
      </c>
      <c r="B13" s="11" t="s">
        <v>6</v>
      </c>
      <c r="C13" s="5" t="s">
        <v>5</v>
      </c>
      <c r="D13" s="5">
        <v>87.27</v>
      </c>
      <c r="E13" s="12">
        <v>0</v>
      </c>
      <c r="F13" s="12">
        <f t="shared" si="0"/>
        <v>0</v>
      </c>
      <c r="G13" s="5" t="e">
        <f t="shared" si="1"/>
        <v>#DIV/0!</v>
      </c>
    </row>
    <row r="14" spans="1:7" ht="12.15" customHeight="1" x14ac:dyDescent="0.3">
      <c r="A14" s="5"/>
      <c r="B14" s="6"/>
      <c r="C14" s="5"/>
      <c r="D14" s="5"/>
      <c r="E14" s="8"/>
      <c r="F14" s="12"/>
      <c r="G14" s="9"/>
    </row>
    <row r="15" spans="1:7" ht="25.95" customHeight="1" x14ac:dyDescent="0.3">
      <c r="A15" s="21"/>
      <c r="B15" s="177"/>
      <c r="C15" s="177"/>
      <c r="D15" s="177"/>
      <c r="E15" s="177"/>
      <c r="F15" s="48">
        <f>+SUM(F11:F13)</f>
        <v>0</v>
      </c>
      <c r="G15" s="49" t="e">
        <f>+SUM(G11:G13)</f>
        <v>#DIV/0!</v>
      </c>
    </row>
    <row r="16" spans="1:7" s="45" customFormat="1" ht="26.4" customHeight="1" x14ac:dyDescent="0.3">
      <c r="A16" s="131">
        <v>3</v>
      </c>
      <c r="B16" s="176" t="s">
        <v>7</v>
      </c>
      <c r="C16" s="176"/>
      <c r="D16" s="176"/>
      <c r="E16" s="176"/>
      <c r="F16" s="176"/>
      <c r="G16" s="176"/>
    </row>
    <row r="17" spans="1:7" ht="19.95" customHeight="1" x14ac:dyDescent="0.3">
      <c r="A17" s="5" t="s">
        <v>86</v>
      </c>
      <c r="B17" s="6" t="s">
        <v>8</v>
      </c>
      <c r="C17" s="5" t="s">
        <v>2</v>
      </c>
      <c r="D17" s="7">
        <v>4.4000000000000004</v>
      </c>
      <c r="E17" s="38">
        <v>0</v>
      </c>
      <c r="F17" s="8">
        <f>+D17*E17</f>
        <v>0</v>
      </c>
      <c r="G17" s="9" t="e">
        <f>+F17/$G$138</f>
        <v>#DIV/0!</v>
      </c>
    </row>
    <row r="18" spans="1:7" ht="19.95" customHeight="1" x14ac:dyDescent="0.3">
      <c r="A18" s="5" t="s">
        <v>87</v>
      </c>
      <c r="B18" s="6" t="s">
        <v>9</v>
      </c>
      <c r="C18" s="5" t="s">
        <v>5</v>
      </c>
      <c r="D18" s="7">
        <v>1.54</v>
      </c>
      <c r="E18" s="38">
        <v>0</v>
      </c>
      <c r="F18" s="8">
        <f t="shared" ref="F18:F23" si="2">+D18*E18</f>
        <v>0</v>
      </c>
      <c r="G18" s="9" t="e">
        <f t="shared" ref="G18:G23" si="3">+F18/$G$138</f>
        <v>#DIV/0!</v>
      </c>
    </row>
    <row r="19" spans="1:7" ht="19.95" customHeight="1" x14ac:dyDescent="0.3">
      <c r="A19" s="5" t="s">
        <v>88</v>
      </c>
      <c r="B19" s="6" t="s">
        <v>10</v>
      </c>
      <c r="C19" s="5" t="s">
        <v>5</v>
      </c>
      <c r="D19" s="7">
        <v>3.21</v>
      </c>
      <c r="E19" s="38">
        <v>0</v>
      </c>
      <c r="F19" s="8">
        <f t="shared" si="2"/>
        <v>0</v>
      </c>
      <c r="G19" s="9" t="e">
        <f t="shared" si="3"/>
        <v>#DIV/0!</v>
      </c>
    </row>
    <row r="20" spans="1:7" ht="19.95" customHeight="1" x14ac:dyDescent="0.3">
      <c r="A20" s="5" t="s">
        <v>89</v>
      </c>
      <c r="B20" s="6" t="s">
        <v>11</v>
      </c>
      <c r="C20" s="5" t="s">
        <v>2</v>
      </c>
      <c r="D20" s="7">
        <v>102.41</v>
      </c>
      <c r="E20" s="38">
        <v>0</v>
      </c>
      <c r="F20" s="8">
        <f t="shared" si="2"/>
        <v>0</v>
      </c>
      <c r="G20" s="9" t="e">
        <f t="shared" si="3"/>
        <v>#DIV/0!</v>
      </c>
    </row>
    <row r="21" spans="1:7" ht="19.95" customHeight="1" x14ac:dyDescent="0.3">
      <c r="A21" s="5" t="s">
        <v>90</v>
      </c>
      <c r="B21" s="6" t="s">
        <v>12</v>
      </c>
      <c r="C21" s="5" t="s">
        <v>13</v>
      </c>
      <c r="D21" s="7">
        <v>467.9</v>
      </c>
      <c r="E21" s="38">
        <v>0</v>
      </c>
      <c r="F21" s="8">
        <f t="shared" si="2"/>
        <v>0</v>
      </c>
      <c r="G21" s="9" t="e">
        <f t="shared" si="3"/>
        <v>#DIV/0!</v>
      </c>
    </row>
    <row r="22" spans="1:7" ht="19.95" customHeight="1" x14ac:dyDescent="0.3">
      <c r="A22" s="5" t="s">
        <v>91</v>
      </c>
      <c r="B22" s="6" t="s">
        <v>14</v>
      </c>
      <c r="C22" s="5" t="s">
        <v>13</v>
      </c>
      <c r="D22" s="7">
        <v>522.67999999999995</v>
      </c>
      <c r="E22" s="38">
        <v>0</v>
      </c>
      <c r="F22" s="8">
        <f t="shared" si="2"/>
        <v>0</v>
      </c>
      <c r="G22" s="9" t="e">
        <f t="shared" si="3"/>
        <v>#DIV/0!</v>
      </c>
    </row>
    <row r="23" spans="1:7" ht="19.95" customHeight="1" x14ac:dyDescent="0.3">
      <c r="A23" s="5" t="s">
        <v>92</v>
      </c>
      <c r="B23" s="6" t="s">
        <v>15</v>
      </c>
      <c r="C23" s="5" t="s">
        <v>5</v>
      </c>
      <c r="D23" s="7">
        <v>0.42</v>
      </c>
      <c r="E23" s="38">
        <v>0</v>
      </c>
      <c r="F23" s="8">
        <f t="shared" si="2"/>
        <v>0</v>
      </c>
      <c r="G23" s="9" t="e">
        <f t="shared" si="3"/>
        <v>#DIV/0!</v>
      </c>
    </row>
    <row r="24" spans="1:7" ht="12.15" customHeight="1" x14ac:dyDescent="0.3">
      <c r="A24" s="5"/>
      <c r="B24" s="6"/>
      <c r="C24" s="5"/>
      <c r="D24" s="5"/>
      <c r="E24" s="8"/>
      <c r="F24" s="8"/>
      <c r="G24" s="9"/>
    </row>
    <row r="25" spans="1:7" ht="25.95" customHeight="1" x14ac:dyDescent="0.3">
      <c r="A25" s="21"/>
      <c r="B25" s="177"/>
      <c r="C25" s="177"/>
      <c r="D25" s="177"/>
      <c r="E25" s="177"/>
      <c r="F25" s="48">
        <f>+SUM(F17:F23)</f>
        <v>0</v>
      </c>
      <c r="G25" s="49" t="e">
        <f>+SUM(G17:G23)</f>
        <v>#DIV/0!</v>
      </c>
    </row>
    <row r="26" spans="1:7" s="45" customFormat="1" ht="26.4" customHeight="1" x14ac:dyDescent="0.3">
      <c r="A26" s="131">
        <v>4</v>
      </c>
      <c r="B26" s="176" t="s">
        <v>16</v>
      </c>
      <c r="C26" s="176"/>
      <c r="D26" s="176"/>
      <c r="E26" s="176"/>
      <c r="F26" s="176"/>
      <c r="G26" s="176"/>
    </row>
    <row r="27" spans="1:7" ht="40.950000000000003" customHeight="1" x14ac:dyDescent="0.3">
      <c r="A27" s="10" t="s">
        <v>136</v>
      </c>
      <c r="B27" s="11" t="s">
        <v>137</v>
      </c>
      <c r="C27" s="10" t="s">
        <v>2</v>
      </c>
      <c r="D27" s="14">
        <v>13</v>
      </c>
      <c r="E27" s="38">
        <v>0</v>
      </c>
      <c r="F27" s="8">
        <f>+D27*E27</f>
        <v>0</v>
      </c>
      <c r="G27" s="13" t="e">
        <f>+F27/$G$138</f>
        <v>#DIV/0!</v>
      </c>
    </row>
    <row r="28" spans="1:7" ht="40.950000000000003" customHeight="1" x14ac:dyDescent="0.3">
      <c r="A28" s="5" t="s">
        <v>93</v>
      </c>
      <c r="B28" s="6" t="s">
        <v>17</v>
      </c>
      <c r="C28" s="5" t="s">
        <v>5</v>
      </c>
      <c r="D28" s="7">
        <v>2.46</v>
      </c>
      <c r="E28" s="38">
        <v>0</v>
      </c>
      <c r="F28" s="8">
        <f t="shared" ref="F28:F32" si="4">+D28*E28</f>
        <v>0</v>
      </c>
      <c r="G28" s="13" t="e">
        <f t="shared" ref="G28:G32" si="5">+F28/$G$138</f>
        <v>#DIV/0!</v>
      </c>
    </row>
    <row r="29" spans="1:7" ht="40.950000000000003" customHeight="1" x14ac:dyDescent="0.3">
      <c r="A29" s="5" t="s">
        <v>94</v>
      </c>
      <c r="B29" s="6" t="s">
        <v>18</v>
      </c>
      <c r="C29" s="5" t="s">
        <v>5</v>
      </c>
      <c r="D29" s="7">
        <v>0.27</v>
      </c>
      <c r="E29" s="38">
        <v>0</v>
      </c>
      <c r="F29" s="8">
        <f t="shared" si="4"/>
        <v>0</v>
      </c>
      <c r="G29" s="13" t="e">
        <f t="shared" si="5"/>
        <v>#DIV/0!</v>
      </c>
    </row>
    <row r="30" spans="1:7" ht="40.950000000000003" customHeight="1" x14ac:dyDescent="0.3">
      <c r="A30" s="5" t="s">
        <v>95</v>
      </c>
      <c r="B30" s="6" t="s">
        <v>19</v>
      </c>
      <c r="C30" s="5" t="s">
        <v>5</v>
      </c>
      <c r="D30" s="7">
        <v>1.58</v>
      </c>
      <c r="E30" s="38">
        <v>0</v>
      </c>
      <c r="F30" s="8">
        <f t="shared" si="4"/>
        <v>0</v>
      </c>
      <c r="G30" s="13" t="e">
        <f t="shared" si="5"/>
        <v>#DIV/0!</v>
      </c>
    </row>
    <row r="31" spans="1:7" ht="40.950000000000003" customHeight="1" x14ac:dyDescent="0.3">
      <c r="A31" s="5" t="s">
        <v>96</v>
      </c>
      <c r="B31" s="6" t="s">
        <v>12</v>
      </c>
      <c r="C31" s="5" t="s">
        <v>13</v>
      </c>
      <c r="D31" s="7">
        <v>724.06</v>
      </c>
      <c r="E31" s="38">
        <v>0</v>
      </c>
      <c r="F31" s="8">
        <f t="shared" si="4"/>
        <v>0</v>
      </c>
      <c r="G31" s="13" t="e">
        <f t="shared" si="5"/>
        <v>#DIV/0!</v>
      </c>
    </row>
    <row r="32" spans="1:7" ht="40.950000000000003" customHeight="1" x14ac:dyDescent="0.3">
      <c r="A32" s="10" t="s">
        <v>138</v>
      </c>
      <c r="B32" s="11" t="s">
        <v>518</v>
      </c>
      <c r="C32" s="10" t="s">
        <v>23</v>
      </c>
      <c r="D32" s="14">
        <v>60.9</v>
      </c>
      <c r="E32" s="38">
        <v>0</v>
      </c>
      <c r="F32" s="8">
        <f t="shared" si="4"/>
        <v>0</v>
      </c>
      <c r="G32" s="13" t="e">
        <f t="shared" si="5"/>
        <v>#DIV/0!</v>
      </c>
    </row>
    <row r="33" spans="1:7" ht="12.15" customHeight="1" x14ac:dyDescent="0.3">
      <c r="A33" s="5"/>
      <c r="B33" s="6"/>
      <c r="C33" s="5"/>
      <c r="D33" s="5"/>
      <c r="E33" s="8"/>
      <c r="F33" s="8"/>
      <c r="G33" s="9"/>
    </row>
    <row r="34" spans="1:7" ht="25.95" customHeight="1" x14ac:dyDescent="0.3">
      <c r="A34" s="21"/>
      <c r="B34" s="177"/>
      <c r="C34" s="177"/>
      <c r="D34" s="177"/>
      <c r="E34" s="177"/>
      <c r="F34" s="48">
        <f>+SUM(F27:F33)</f>
        <v>0</v>
      </c>
      <c r="G34" s="49" t="e">
        <f>+SUM(G27:G32)</f>
        <v>#DIV/0!</v>
      </c>
    </row>
    <row r="35" spans="1:7" s="45" customFormat="1" ht="26.4" customHeight="1" x14ac:dyDescent="0.3">
      <c r="A35" s="131">
        <v>5</v>
      </c>
      <c r="B35" s="176" t="s">
        <v>20</v>
      </c>
      <c r="C35" s="176"/>
      <c r="D35" s="176"/>
      <c r="E35" s="176"/>
      <c r="F35" s="176"/>
      <c r="G35" s="176"/>
    </row>
    <row r="36" spans="1:7" ht="46.2" customHeight="1" x14ac:dyDescent="0.3">
      <c r="A36" s="5" t="s">
        <v>97</v>
      </c>
      <c r="B36" s="6" t="s">
        <v>21</v>
      </c>
      <c r="C36" s="5" t="s">
        <v>2</v>
      </c>
      <c r="D36" s="7">
        <v>95.95</v>
      </c>
      <c r="E36" s="38">
        <v>0</v>
      </c>
      <c r="F36" s="12">
        <f>+D36*E36</f>
        <v>0</v>
      </c>
      <c r="G36" s="9" t="e">
        <f>+F36/$G$138</f>
        <v>#DIV/0!</v>
      </c>
    </row>
    <row r="37" spans="1:7" ht="46.2" customHeight="1" x14ac:dyDescent="0.3">
      <c r="A37" s="10" t="s">
        <v>140</v>
      </c>
      <c r="B37" s="11" t="s">
        <v>516</v>
      </c>
      <c r="C37" s="10" t="s">
        <v>2</v>
      </c>
      <c r="D37" s="14">
        <v>48.15</v>
      </c>
      <c r="E37" s="38">
        <v>0</v>
      </c>
      <c r="F37" s="12">
        <f t="shared" ref="F37:F39" si="6">+D37*E37</f>
        <v>0</v>
      </c>
      <c r="G37" s="9" t="e">
        <f t="shared" ref="G37:G39" si="7">+F37/$G$138</f>
        <v>#DIV/0!</v>
      </c>
    </row>
    <row r="38" spans="1:7" ht="46.2" customHeight="1" x14ac:dyDescent="0.3">
      <c r="A38" s="5" t="s">
        <v>98</v>
      </c>
      <c r="B38" s="6" t="s">
        <v>22</v>
      </c>
      <c r="C38" s="5" t="s">
        <v>23</v>
      </c>
      <c r="D38" s="7">
        <v>92.5</v>
      </c>
      <c r="E38" s="38">
        <v>0</v>
      </c>
      <c r="F38" s="12">
        <f t="shared" si="6"/>
        <v>0</v>
      </c>
      <c r="G38" s="9" t="e">
        <f t="shared" si="7"/>
        <v>#DIV/0!</v>
      </c>
    </row>
    <row r="39" spans="1:7" ht="46.2" customHeight="1" x14ac:dyDescent="0.3">
      <c r="A39" s="5" t="s">
        <v>99</v>
      </c>
      <c r="B39" s="11" t="s">
        <v>517</v>
      </c>
      <c r="C39" s="5" t="s">
        <v>2</v>
      </c>
      <c r="D39" s="7">
        <v>54.8</v>
      </c>
      <c r="E39" s="38">
        <v>0</v>
      </c>
      <c r="F39" s="12">
        <f t="shared" si="6"/>
        <v>0</v>
      </c>
      <c r="G39" s="9" t="e">
        <f t="shared" si="7"/>
        <v>#DIV/0!</v>
      </c>
    </row>
    <row r="40" spans="1:7" ht="12.15" customHeight="1" x14ac:dyDescent="0.3">
      <c r="A40" s="5"/>
      <c r="B40" s="6"/>
      <c r="C40" s="5"/>
      <c r="D40" s="5"/>
      <c r="E40" s="8"/>
      <c r="F40" s="8"/>
      <c r="G40" s="9"/>
    </row>
    <row r="41" spans="1:7" ht="25.95" customHeight="1" x14ac:dyDescent="0.3">
      <c r="A41" s="21"/>
      <c r="B41" s="177"/>
      <c r="C41" s="177"/>
      <c r="D41" s="177"/>
      <c r="E41" s="177"/>
      <c r="F41" s="48">
        <f>+SUM(F36:F40)</f>
        <v>0</v>
      </c>
      <c r="G41" s="49" t="e">
        <f>+SUM(G36:G39)</f>
        <v>#DIV/0!</v>
      </c>
    </row>
    <row r="42" spans="1:7" s="45" customFormat="1" ht="26.4" customHeight="1" x14ac:dyDescent="0.3">
      <c r="A42" s="131">
        <v>6</v>
      </c>
      <c r="B42" s="215" t="s">
        <v>24</v>
      </c>
      <c r="C42" s="216"/>
      <c r="D42" s="216"/>
      <c r="E42" s="216"/>
      <c r="F42" s="216"/>
      <c r="G42" s="217"/>
    </row>
    <row r="43" spans="1:7" ht="22.2" customHeight="1" x14ac:dyDescent="0.3">
      <c r="A43" s="5" t="s">
        <v>100</v>
      </c>
      <c r="B43" s="6" t="s">
        <v>25</v>
      </c>
      <c r="C43" s="5" t="s">
        <v>2</v>
      </c>
      <c r="D43" s="7">
        <v>152.25499661246613</v>
      </c>
      <c r="E43" s="38">
        <v>0</v>
      </c>
      <c r="F43" s="8">
        <f>+D43*E43</f>
        <v>0</v>
      </c>
      <c r="G43" s="9" t="e">
        <f>+F43/$G$138</f>
        <v>#DIV/0!</v>
      </c>
    </row>
    <row r="44" spans="1:7" ht="22.2" customHeight="1" x14ac:dyDescent="0.3">
      <c r="A44" s="5" t="s">
        <v>101</v>
      </c>
      <c r="B44" s="6" t="s">
        <v>26</v>
      </c>
      <c r="C44" s="5" t="s">
        <v>23</v>
      </c>
      <c r="D44" s="7">
        <v>12.8</v>
      </c>
      <c r="E44" s="38">
        <v>0</v>
      </c>
      <c r="F44" s="8">
        <f t="shared" ref="F44:F45" si="8">+D44*E44</f>
        <v>0</v>
      </c>
      <c r="G44" s="9" t="e">
        <f t="shared" ref="G44:G45" si="9">+F44/$G$138</f>
        <v>#DIV/0!</v>
      </c>
    </row>
    <row r="45" spans="1:7" ht="22.2" customHeight="1" x14ac:dyDescent="0.3">
      <c r="A45" s="5" t="s">
        <v>102</v>
      </c>
      <c r="B45" s="6" t="s">
        <v>27</v>
      </c>
      <c r="C45" s="5" t="s">
        <v>28</v>
      </c>
      <c r="D45" s="7">
        <v>48</v>
      </c>
      <c r="E45" s="38">
        <v>0</v>
      </c>
      <c r="F45" s="8">
        <f t="shared" si="8"/>
        <v>0</v>
      </c>
      <c r="G45" s="9" t="e">
        <f t="shared" si="9"/>
        <v>#DIV/0!</v>
      </c>
    </row>
    <row r="46" spans="1:7" ht="12.15" customHeight="1" x14ac:dyDescent="0.3">
      <c r="A46" s="5"/>
      <c r="B46" s="6"/>
      <c r="C46" s="5"/>
      <c r="D46" s="5"/>
      <c r="E46" s="8"/>
      <c r="F46" s="8"/>
      <c r="G46" s="9"/>
    </row>
    <row r="47" spans="1:7" ht="25.95" customHeight="1" x14ac:dyDescent="0.3">
      <c r="A47" s="21"/>
      <c r="B47" s="177"/>
      <c r="C47" s="177"/>
      <c r="D47" s="177"/>
      <c r="E47" s="177"/>
      <c r="F47" s="48">
        <f>+SUM(F43:F46)</f>
        <v>0</v>
      </c>
      <c r="G47" s="49" t="e">
        <f>+SUM(G43:G45)</f>
        <v>#DIV/0!</v>
      </c>
    </row>
    <row r="48" spans="1:7" s="45" customFormat="1" ht="26.4" customHeight="1" x14ac:dyDescent="0.3">
      <c r="A48" s="131">
        <v>7</v>
      </c>
      <c r="B48" s="176" t="s">
        <v>29</v>
      </c>
      <c r="C48" s="176"/>
      <c r="D48" s="176"/>
      <c r="E48" s="176"/>
      <c r="F48" s="176"/>
      <c r="G48" s="176"/>
    </row>
    <row r="49" spans="1:7" ht="25.2" customHeight="1" x14ac:dyDescent="0.3">
      <c r="A49" s="16"/>
      <c r="B49" s="15" t="s">
        <v>30</v>
      </c>
      <c r="C49" s="5"/>
      <c r="D49" s="5"/>
      <c r="E49" s="8"/>
      <c r="F49" s="8"/>
      <c r="G49" s="9"/>
    </row>
    <row r="50" spans="1:7" ht="79.95" customHeight="1" x14ac:dyDescent="0.3">
      <c r="A50" s="10" t="s">
        <v>143</v>
      </c>
      <c r="B50" s="11" t="s">
        <v>515</v>
      </c>
      <c r="C50" s="10" t="s">
        <v>2</v>
      </c>
      <c r="D50" s="14">
        <v>102</v>
      </c>
      <c r="E50" s="12">
        <v>0</v>
      </c>
      <c r="F50" s="12">
        <f>+D50*E50</f>
        <v>0</v>
      </c>
      <c r="G50" s="13" t="e">
        <f>+F50/$G$138</f>
        <v>#DIV/0!</v>
      </c>
    </row>
    <row r="51" spans="1:7" ht="52.95" customHeight="1" x14ac:dyDescent="0.3">
      <c r="A51" s="5" t="s">
        <v>103</v>
      </c>
      <c r="B51" s="6" t="s">
        <v>31</v>
      </c>
      <c r="C51" s="5" t="s">
        <v>13</v>
      </c>
      <c r="D51" s="7">
        <v>1717.79</v>
      </c>
      <c r="E51" s="8">
        <v>0</v>
      </c>
      <c r="F51" s="12">
        <f t="shared" ref="F51:F54" si="10">+D51*E51</f>
        <v>0</v>
      </c>
      <c r="G51" s="13" t="e">
        <f t="shared" ref="G51:G54" si="11">+F51/$G$138</f>
        <v>#DIV/0!</v>
      </c>
    </row>
    <row r="52" spans="1:7" ht="52.95" customHeight="1" x14ac:dyDescent="0.3">
      <c r="A52" s="5" t="s">
        <v>104</v>
      </c>
      <c r="B52" s="6" t="s">
        <v>21</v>
      </c>
      <c r="C52" s="5" t="s">
        <v>2</v>
      </c>
      <c r="D52" s="7">
        <v>13</v>
      </c>
      <c r="E52" s="8">
        <v>0</v>
      </c>
      <c r="F52" s="12">
        <f t="shared" si="10"/>
        <v>0</v>
      </c>
      <c r="G52" s="13" t="e">
        <f t="shared" si="11"/>
        <v>#DIV/0!</v>
      </c>
    </row>
    <row r="53" spans="1:7" ht="25.2" customHeight="1" x14ac:dyDescent="0.3">
      <c r="A53" s="16"/>
      <c r="B53" s="15" t="s">
        <v>32</v>
      </c>
      <c r="C53" s="5"/>
      <c r="D53" s="5"/>
      <c r="E53" s="8"/>
      <c r="F53" s="12"/>
      <c r="G53" s="13"/>
    </row>
    <row r="54" spans="1:7" ht="28.95" customHeight="1" x14ac:dyDescent="0.3">
      <c r="A54" s="5" t="s">
        <v>105</v>
      </c>
      <c r="B54" s="6" t="s">
        <v>33</v>
      </c>
      <c r="C54" s="5" t="s">
        <v>2</v>
      </c>
      <c r="D54" s="7">
        <v>13</v>
      </c>
      <c r="E54" s="8">
        <v>0</v>
      </c>
      <c r="F54" s="12">
        <f t="shared" si="10"/>
        <v>0</v>
      </c>
      <c r="G54" s="13" t="e">
        <f t="shared" si="11"/>
        <v>#DIV/0!</v>
      </c>
    </row>
    <row r="55" spans="1:7" ht="12.15" customHeight="1" x14ac:dyDescent="0.3">
      <c r="A55" s="5"/>
      <c r="B55" s="6"/>
      <c r="C55" s="5"/>
      <c r="D55" s="5"/>
      <c r="E55" s="8"/>
      <c r="F55" s="8"/>
      <c r="G55" s="9"/>
    </row>
    <row r="56" spans="1:7" ht="25.95" customHeight="1" x14ac:dyDescent="0.3">
      <c r="A56" s="21"/>
      <c r="B56" s="177"/>
      <c r="C56" s="177"/>
      <c r="D56" s="177"/>
      <c r="E56" s="177"/>
      <c r="F56" s="48">
        <f>+SUM(F50:F55)</f>
        <v>0</v>
      </c>
      <c r="G56" s="49" t="e">
        <f>+SUM(G50:G54)</f>
        <v>#DIV/0!</v>
      </c>
    </row>
    <row r="57" spans="1:7" s="45" customFormat="1" ht="26.4" customHeight="1" x14ac:dyDescent="0.3">
      <c r="A57" s="131">
        <v>8</v>
      </c>
      <c r="B57" s="176" t="s">
        <v>34</v>
      </c>
      <c r="C57" s="176"/>
      <c r="D57" s="176"/>
      <c r="E57" s="176"/>
      <c r="F57" s="176"/>
      <c r="G57" s="176"/>
    </row>
    <row r="58" spans="1:7" ht="25.2" customHeight="1" x14ac:dyDescent="0.3">
      <c r="A58" s="16" t="s">
        <v>106</v>
      </c>
      <c r="B58" s="15" t="s">
        <v>35</v>
      </c>
      <c r="C58" s="5"/>
      <c r="D58" s="5"/>
      <c r="E58" s="8"/>
      <c r="F58" s="8"/>
      <c r="G58" s="9"/>
    </row>
    <row r="59" spans="1:7" ht="43.2" customHeight="1" x14ac:dyDescent="0.3">
      <c r="A59" s="5" t="s">
        <v>36</v>
      </c>
      <c r="B59" s="6" t="s">
        <v>37</v>
      </c>
      <c r="C59" s="5" t="s">
        <v>38</v>
      </c>
      <c r="D59" s="7">
        <v>22</v>
      </c>
      <c r="E59" s="8">
        <v>0</v>
      </c>
      <c r="F59" s="8">
        <f>+D59*E59</f>
        <v>0</v>
      </c>
      <c r="G59" s="9" t="e">
        <f>+F59/$G$138</f>
        <v>#DIV/0!</v>
      </c>
    </row>
    <row r="60" spans="1:7" ht="43.2" customHeight="1" x14ac:dyDescent="0.3">
      <c r="A60" s="5" t="s">
        <v>39</v>
      </c>
      <c r="B60" s="6" t="s">
        <v>40</v>
      </c>
      <c r="C60" s="5" t="s">
        <v>38</v>
      </c>
      <c r="D60" s="7">
        <v>3</v>
      </c>
      <c r="E60" s="8">
        <v>0</v>
      </c>
      <c r="F60" s="8">
        <f t="shared" ref="F60:F83" si="12">+D60*E60</f>
        <v>0</v>
      </c>
      <c r="G60" s="9" t="e">
        <f t="shared" ref="G60:G83" si="13">+F60/$G$138</f>
        <v>#DIV/0!</v>
      </c>
    </row>
    <row r="61" spans="1:7" ht="43.2" customHeight="1" x14ac:dyDescent="0.3">
      <c r="A61" s="5" t="s">
        <v>41</v>
      </c>
      <c r="B61" s="6" t="s">
        <v>42</v>
      </c>
      <c r="C61" s="5" t="s">
        <v>38</v>
      </c>
      <c r="D61" s="7">
        <v>6</v>
      </c>
      <c r="E61" s="8">
        <v>0</v>
      </c>
      <c r="F61" s="8">
        <f t="shared" si="12"/>
        <v>0</v>
      </c>
      <c r="G61" s="9" t="e">
        <f t="shared" si="13"/>
        <v>#DIV/0!</v>
      </c>
    </row>
    <row r="62" spans="1:7" ht="43.2" customHeight="1" x14ac:dyDescent="0.3">
      <c r="A62" s="10" t="s">
        <v>145</v>
      </c>
      <c r="B62" s="11" t="s">
        <v>513</v>
      </c>
      <c r="C62" s="10" t="s">
        <v>147</v>
      </c>
      <c r="D62" s="14">
        <v>55.2</v>
      </c>
      <c r="E62" s="12">
        <v>0</v>
      </c>
      <c r="F62" s="8">
        <f t="shared" si="12"/>
        <v>0</v>
      </c>
      <c r="G62" s="9" t="e">
        <f t="shared" si="13"/>
        <v>#DIV/0!</v>
      </c>
    </row>
    <row r="63" spans="1:7" ht="43.2" customHeight="1" x14ac:dyDescent="0.3">
      <c r="A63" s="10" t="s">
        <v>148</v>
      </c>
      <c r="B63" s="11" t="s">
        <v>512</v>
      </c>
      <c r="C63" s="10" t="s">
        <v>147</v>
      </c>
      <c r="D63" s="14">
        <v>9.6</v>
      </c>
      <c r="E63" s="12">
        <v>0</v>
      </c>
      <c r="F63" s="8">
        <f t="shared" si="12"/>
        <v>0</v>
      </c>
      <c r="G63" s="9" t="e">
        <f t="shared" si="13"/>
        <v>#DIV/0!</v>
      </c>
    </row>
    <row r="64" spans="1:7" ht="43.2" customHeight="1" x14ac:dyDescent="0.3">
      <c r="A64" s="10" t="s">
        <v>150</v>
      </c>
      <c r="B64" s="11" t="s">
        <v>511</v>
      </c>
      <c r="C64" s="10" t="s">
        <v>147</v>
      </c>
      <c r="D64" s="14">
        <v>32.700000000000003</v>
      </c>
      <c r="E64" s="12">
        <v>0</v>
      </c>
      <c r="F64" s="8">
        <f t="shared" si="12"/>
        <v>0</v>
      </c>
      <c r="G64" s="9" t="e">
        <f t="shared" si="13"/>
        <v>#DIV/0!</v>
      </c>
    </row>
    <row r="65" spans="1:7" ht="43.2" customHeight="1" x14ac:dyDescent="0.3">
      <c r="A65" s="10" t="s">
        <v>152</v>
      </c>
      <c r="B65" s="11" t="s">
        <v>510</v>
      </c>
      <c r="C65" s="10" t="s">
        <v>147</v>
      </c>
      <c r="D65" s="14">
        <v>10.8</v>
      </c>
      <c r="E65" s="12">
        <v>0</v>
      </c>
      <c r="F65" s="8">
        <f t="shared" si="12"/>
        <v>0</v>
      </c>
      <c r="G65" s="9" t="e">
        <f t="shared" si="13"/>
        <v>#DIV/0!</v>
      </c>
    </row>
    <row r="66" spans="1:7" ht="43.2" customHeight="1" x14ac:dyDescent="0.3">
      <c r="A66" s="10" t="s">
        <v>154</v>
      </c>
      <c r="B66" s="11" t="s">
        <v>509</v>
      </c>
      <c r="C66" s="10" t="s">
        <v>147</v>
      </c>
      <c r="D66" s="14">
        <v>5.4</v>
      </c>
      <c r="E66" s="12">
        <v>0</v>
      </c>
      <c r="F66" s="8">
        <f t="shared" si="12"/>
        <v>0</v>
      </c>
      <c r="G66" s="9" t="e">
        <f t="shared" si="13"/>
        <v>#DIV/0!</v>
      </c>
    </row>
    <row r="67" spans="1:7" ht="43.2" customHeight="1" x14ac:dyDescent="0.3">
      <c r="A67" s="10" t="s">
        <v>156</v>
      </c>
      <c r="B67" s="11" t="s">
        <v>508</v>
      </c>
      <c r="C67" s="10" t="s">
        <v>147</v>
      </c>
      <c r="D67" s="14">
        <v>6.6</v>
      </c>
      <c r="E67" s="12">
        <v>0</v>
      </c>
      <c r="F67" s="8">
        <f t="shared" si="12"/>
        <v>0</v>
      </c>
      <c r="G67" s="9" t="e">
        <f t="shared" si="13"/>
        <v>#DIV/0!</v>
      </c>
    </row>
    <row r="68" spans="1:7" ht="43.2" customHeight="1" x14ac:dyDescent="0.3">
      <c r="A68" s="10" t="s">
        <v>158</v>
      </c>
      <c r="B68" s="11" t="s">
        <v>159</v>
      </c>
      <c r="C68" s="10" t="s">
        <v>38</v>
      </c>
      <c r="D68" s="14">
        <v>2</v>
      </c>
      <c r="E68" s="12">
        <v>0</v>
      </c>
      <c r="F68" s="8">
        <f t="shared" si="12"/>
        <v>0</v>
      </c>
      <c r="G68" s="9" t="e">
        <f t="shared" si="13"/>
        <v>#DIV/0!</v>
      </c>
    </row>
    <row r="69" spans="1:7" ht="43.2" customHeight="1" x14ac:dyDescent="0.3">
      <c r="A69" s="10" t="s">
        <v>160</v>
      </c>
      <c r="B69" s="11" t="s">
        <v>161</v>
      </c>
      <c r="C69" s="10" t="s">
        <v>38</v>
      </c>
      <c r="D69" s="14">
        <v>2</v>
      </c>
      <c r="E69" s="12">
        <v>0</v>
      </c>
      <c r="F69" s="8">
        <f t="shared" si="12"/>
        <v>0</v>
      </c>
      <c r="G69" s="9" t="e">
        <f t="shared" si="13"/>
        <v>#DIV/0!</v>
      </c>
    </row>
    <row r="70" spans="1:7" ht="43.2" customHeight="1" x14ac:dyDescent="0.3">
      <c r="A70" s="10" t="s">
        <v>162</v>
      </c>
      <c r="B70" s="11" t="s">
        <v>163</v>
      </c>
      <c r="C70" s="10" t="s">
        <v>38</v>
      </c>
      <c r="D70" s="14">
        <v>3</v>
      </c>
      <c r="E70" s="12">
        <v>0</v>
      </c>
      <c r="F70" s="8">
        <f t="shared" si="12"/>
        <v>0</v>
      </c>
      <c r="G70" s="9" t="e">
        <f t="shared" si="13"/>
        <v>#DIV/0!</v>
      </c>
    </row>
    <row r="71" spans="1:7" ht="43.2" customHeight="1" x14ac:dyDescent="0.3">
      <c r="A71" s="10" t="s">
        <v>164</v>
      </c>
      <c r="B71" s="11" t="s">
        <v>165</v>
      </c>
      <c r="C71" s="10" t="s">
        <v>38</v>
      </c>
      <c r="D71" s="14">
        <v>3</v>
      </c>
      <c r="E71" s="12">
        <v>0</v>
      </c>
      <c r="F71" s="8">
        <f t="shared" si="12"/>
        <v>0</v>
      </c>
      <c r="G71" s="9" t="e">
        <f t="shared" si="13"/>
        <v>#DIV/0!</v>
      </c>
    </row>
    <row r="72" spans="1:7" ht="25.2" customHeight="1" x14ac:dyDescent="0.3">
      <c r="A72" s="16" t="s">
        <v>107</v>
      </c>
      <c r="B72" s="15" t="s">
        <v>43</v>
      </c>
      <c r="C72" s="5"/>
      <c r="D72" s="5"/>
      <c r="E72" s="8"/>
      <c r="F72" s="8"/>
      <c r="G72" s="9"/>
    </row>
    <row r="73" spans="1:7" ht="37.200000000000003" customHeight="1" x14ac:dyDescent="0.3">
      <c r="A73" s="5" t="s">
        <v>44</v>
      </c>
      <c r="B73" s="6" t="s">
        <v>45</v>
      </c>
      <c r="C73" s="5" t="s">
        <v>46</v>
      </c>
      <c r="D73" s="7">
        <v>32.4</v>
      </c>
      <c r="E73" s="8">
        <v>0</v>
      </c>
      <c r="F73" s="8">
        <f t="shared" si="12"/>
        <v>0</v>
      </c>
      <c r="G73" s="9" t="e">
        <f t="shared" si="13"/>
        <v>#DIV/0!</v>
      </c>
    </row>
    <row r="74" spans="1:7" ht="37.200000000000003" customHeight="1" x14ac:dyDescent="0.3">
      <c r="A74" s="5" t="s">
        <v>47</v>
      </c>
      <c r="B74" s="6" t="s">
        <v>48</v>
      </c>
      <c r="C74" s="5" t="s">
        <v>46</v>
      </c>
      <c r="D74" s="7">
        <v>36</v>
      </c>
      <c r="E74" s="8">
        <v>0</v>
      </c>
      <c r="F74" s="8">
        <f t="shared" si="12"/>
        <v>0</v>
      </c>
      <c r="G74" s="9" t="e">
        <f t="shared" si="13"/>
        <v>#DIV/0!</v>
      </c>
    </row>
    <row r="75" spans="1:7" ht="37.200000000000003" customHeight="1" x14ac:dyDescent="0.3">
      <c r="A75" s="5" t="s">
        <v>49</v>
      </c>
      <c r="B75" s="6" t="s">
        <v>50</v>
      </c>
      <c r="C75" s="5" t="s">
        <v>46</v>
      </c>
      <c r="D75" s="7">
        <v>24.7</v>
      </c>
      <c r="E75" s="8">
        <v>0</v>
      </c>
      <c r="F75" s="8">
        <f t="shared" si="12"/>
        <v>0</v>
      </c>
      <c r="G75" s="9" t="e">
        <f t="shared" si="13"/>
        <v>#DIV/0!</v>
      </c>
    </row>
    <row r="76" spans="1:7" ht="37.200000000000003" customHeight="1" x14ac:dyDescent="0.3">
      <c r="A76" s="5" t="s">
        <v>51</v>
      </c>
      <c r="B76" s="6" t="s">
        <v>52</v>
      </c>
      <c r="C76" s="5" t="s">
        <v>38</v>
      </c>
      <c r="D76" s="7">
        <v>48</v>
      </c>
      <c r="E76" s="8">
        <v>0</v>
      </c>
      <c r="F76" s="8">
        <f t="shared" si="12"/>
        <v>0</v>
      </c>
      <c r="G76" s="9" t="e">
        <f t="shared" si="13"/>
        <v>#DIV/0!</v>
      </c>
    </row>
    <row r="77" spans="1:7" ht="37.200000000000003" customHeight="1" x14ac:dyDescent="0.3">
      <c r="A77" s="5" t="s">
        <v>53</v>
      </c>
      <c r="B77" s="6" t="s">
        <v>54</v>
      </c>
      <c r="C77" s="5" t="s">
        <v>38</v>
      </c>
      <c r="D77" s="7">
        <v>1</v>
      </c>
      <c r="E77" s="8">
        <v>0</v>
      </c>
      <c r="F77" s="8">
        <f t="shared" si="12"/>
        <v>0</v>
      </c>
      <c r="G77" s="9" t="e">
        <f t="shared" si="13"/>
        <v>#DIV/0!</v>
      </c>
    </row>
    <row r="78" spans="1:7" ht="37.200000000000003" customHeight="1" x14ac:dyDescent="0.3">
      <c r="A78" s="5" t="s">
        <v>55</v>
      </c>
      <c r="B78" s="6" t="s">
        <v>56</v>
      </c>
      <c r="C78" s="5" t="s">
        <v>38</v>
      </c>
      <c r="D78" s="7">
        <v>48</v>
      </c>
      <c r="E78" s="8">
        <v>0</v>
      </c>
      <c r="F78" s="8">
        <f t="shared" si="12"/>
        <v>0</v>
      </c>
      <c r="G78" s="9" t="e">
        <f t="shared" si="13"/>
        <v>#DIV/0!</v>
      </c>
    </row>
    <row r="79" spans="1:7" ht="37.200000000000003" customHeight="1" x14ac:dyDescent="0.3">
      <c r="A79" s="10" t="s">
        <v>166</v>
      </c>
      <c r="B79" s="11" t="s">
        <v>514</v>
      </c>
      <c r="C79" s="10" t="s">
        <v>38</v>
      </c>
      <c r="D79" s="14">
        <v>1</v>
      </c>
      <c r="E79" s="12">
        <v>0</v>
      </c>
      <c r="F79" s="8">
        <f t="shared" si="12"/>
        <v>0</v>
      </c>
      <c r="G79" s="9" t="e">
        <f t="shared" si="13"/>
        <v>#DIV/0!</v>
      </c>
    </row>
    <row r="80" spans="1:7" ht="25.2" customHeight="1" x14ac:dyDescent="0.3">
      <c r="A80" s="16" t="s">
        <v>108</v>
      </c>
      <c r="B80" s="15" t="s">
        <v>57</v>
      </c>
      <c r="C80" s="5"/>
      <c r="D80" s="5"/>
      <c r="E80" s="8"/>
      <c r="F80" s="8"/>
      <c r="G80" s="9"/>
    </row>
    <row r="81" spans="1:7" ht="39" customHeight="1" x14ac:dyDescent="0.3">
      <c r="A81" s="5" t="s">
        <v>58</v>
      </c>
      <c r="B81" s="6" t="s">
        <v>59</v>
      </c>
      <c r="C81" s="5" t="s">
        <v>46</v>
      </c>
      <c r="D81" s="7">
        <v>11.1</v>
      </c>
      <c r="E81" s="8">
        <v>0</v>
      </c>
      <c r="F81" s="8">
        <f t="shared" si="12"/>
        <v>0</v>
      </c>
      <c r="G81" s="9" t="e">
        <f t="shared" si="13"/>
        <v>#DIV/0!</v>
      </c>
    </row>
    <row r="82" spans="1:7" ht="39" customHeight="1" x14ac:dyDescent="0.3">
      <c r="A82" s="10" t="s">
        <v>167</v>
      </c>
      <c r="B82" s="11" t="s">
        <v>168</v>
      </c>
      <c r="C82" s="10" t="s">
        <v>38</v>
      </c>
      <c r="D82" s="14">
        <v>1</v>
      </c>
      <c r="E82" s="12">
        <v>0</v>
      </c>
      <c r="F82" s="8">
        <f t="shared" si="12"/>
        <v>0</v>
      </c>
      <c r="G82" s="9" t="e">
        <f t="shared" si="13"/>
        <v>#DIV/0!</v>
      </c>
    </row>
    <row r="83" spans="1:7" ht="57" customHeight="1" x14ac:dyDescent="0.3">
      <c r="A83" s="10" t="s">
        <v>169</v>
      </c>
      <c r="B83" s="11" t="s">
        <v>170</v>
      </c>
      <c r="C83" s="10" t="s">
        <v>46</v>
      </c>
      <c r="D83" s="14">
        <v>9.6300000000000008</v>
      </c>
      <c r="E83" s="12">
        <v>0</v>
      </c>
      <c r="F83" s="8">
        <f t="shared" si="12"/>
        <v>0</v>
      </c>
      <c r="G83" s="9" t="e">
        <f t="shared" si="13"/>
        <v>#DIV/0!</v>
      </c>
    </row>
    <row r="84" spans="1:7" ht="12.15" customHeight="1" x14ac:dyDescent="0.3">
      <c r="A84" s="5"/>
      <c r="B84" s="6"/>
      <c r="C84" s="5"/>
      <c r="D84" s="5"/>
      <c r="E84" s="8"/>
      <c r="F84" s="8"/>
      <c r="G84" s="9"/>
    </row>
    <row r="85" spans="1:7" ht="25.95" customHeight="1" x14ac:dyDescent="0.3">
      <c r="A85" s="21"/>
      <c r="B85" s="177"/>
      <c r="C85" s="177"/>
      <c r="D85" s="177"/>
      <c r="E85" s="177"/>
      <c r="F85" s="48">
        <f>+SUM(F59:F84)</f>
        <v>0</v>
      </c>
      <c r="G85" s="49" t="e">
        <f>+SUM(G59:G83)</f>
        <v>#DIV/0!</v>
      </c>
    </row>
    <row r="86" spans="1:7" s="45" customFormat="1" ht="26.4" customHeight="1" x14ac:dyDescent="0.3">
      <c r="A86" s="131">
        <v>9</v>
      </c>
      <c r="B86" s="176" t="s">
        <v>60</v>
      </c>
      <c r="C86" s="176"/>
      <c r="D86" s="176"/>
      <c r="E86" s="176"/>
      <c r="F86" s="176"/>
      <c r="G86" s="176"/>
    </row>
    <row r="87" spans="1:7" ht="24" customHeight="1" x14ac:dyDescent="0.3">
      <c r="A87" s="5" t="s">
        <v>109</v>
      </c>
      <c r="B87" s="6" t="s">
        <v>61</v>
      </c>
      <c r="C87" s="5" t="s">
        <v>2</v>
      </c>
      <c r="D87" s="7">
        <v>310.63500898452907</v>
      </c>
      <c r="E87" s="8">
        <v>0</v>
      </c>
      <c r="F87" s="8">
        <f>+D87*E87</f>
        <v>0</v>
      </c>
      <c r="G87" s="9" t="e">
        <f>+F87/$G$138</f>
        <v>#DIV/0!</v>
      </c>
    </row>
    <row r="88" spans="1:7" ht="24" customHeight="1" x14ac:dyDescent="0.3">
      <c r="A88" s="5" t="s">
        <v>110</v>
      </c>
      <c r="B88" s="6" t="s">
        <v>62</v>
      </c>
      <c r="C88" s="5" t="s">
        <v>2</v>
      </c>
      <c r="D88" s="7">
        <v>71.180000000000007</v>
      </c>
      <c r="E88" s="8">
        <v>0</v>
      </c>
      <c r="F88" s="8">
        <f t="shared" ref="F88:F92" si="14">+D88*E88</f>
        <v>0</v>
      </c>
      <c r="G88" s="9" t="e">
        <f t="shared" ref="G88:G92" si="15">+F88/$G$138</f>
        <v>#DIV/0!</v>
      </c>
    </row>
    <row r="89" spans="1:7" ht="24" customHeight="1" x14ac:dyDescent="0.3">
      <c r="A89" s="5" t="s">
        <v>111</v>
      </c>
      <c r="B89" s="6" t="s">
        <v>63</v>
      </c>
      <c r="C89" s="5" t="s">
        <v>2</v>
      </c>
      <c r="D89" s="7">
        <v>67.195004592974939</v>
      </c>
      <c r="E89" s="8">
        <v>0</v>
      </c>
      <c r="F89" s="8">
        <f t="shared" si="14"/>
        <v>0</v>
      </c>
      <c r="G89" s="9" t="e">
        <f t="shared" si="15"/>
        <v>#DIV/0!</v>
      </c>
    </row>
    <row r="90" spans="1:7" ht="24" customHeight="1" x14ac:dyDescent="0.3">
      <c r="A90" s="5" t="s">
        <v>112</v>
      </c>
      <c r="B90" s="6" t="s">
        <v>64</v>
      </c>
      <c r="C90" s="5" t="s">
        <v>2</v>
      </c>
      <c r="D90" s="7">
        <v>169.05499841176203</v>
      </c>
      <c r="E90" s="8">
        <v>0</v>
      </c>
      <c r="F90" s="8">
        <f t="shared" si="14"/>
        <v>0</v>
      </c>
      <c r="G90" s="9" t="e">
        <f t="shared" si="15"/>
        <v>#DIV/0!</v>
      </c>
    </row>
    <row r="91" spans="1:7" ht="24" customHeight="1" x14ac:dyDescent="0.3">
      <c r="A91" s="5" t="s">
        <v>113</v>
      </c>
      <c r="B91" s="6" t="s">
        <v>65</v>
      </c>
      <c r="C91" s="5" t="s">
        <v>2</v>
      </c>
      <c r="D91" s="7">
        <v>3</v>
      </c>
      <c r="E91" s="8">
        <v>0</v>
      </c>
      <c r="F91" s="8">
        <f t="shared" si="14"/>
        <v>0</v>
      </c>
      <c r="G91" s="9" t="e">
        <f t="shared" si="15"/>
        <v>#DIV/0!</v>
      </c>
    </row>
    <row r="92" spans="1:7" ht="24" customHeight="1" x14ac:dyDescent="0.3">
      <c r="A92" s="5" t="s">
        <v>114</v>
      </c>
      <c r="B92" s="6" t="s">
        <v>66</v>
      </c>
      <c r="C92" s="5" t="s">
        <v>2</v>
      </c>
      <c r="D92" s="7">
        <v>3</v>
      </c>
      <c r="E92" s="8">
        <v>0</v>
      </c>
      <c r="F92" s="8">
        <f t="shared" si="14"/>
        <v>0</v>
      </c>
      <c r="G92" s="9" t="e">
        <f t="shared" si="15"/>
        <v>#DIV/0!</v>
      </c>
    </row>
    <row r="93" spans="1:7" ht="12.15" customHeight="1" x14ac:dyDescent="0.3">
      <c r="A93" s="5"/>
      <c r="B93" s="223"/>
      <c r="C93" s="223"/>
      <c r="D93" s="223"/>
      <c r="E93" s="223"/>
      <c r="F93" s="223"/>
      <c r="G93" s="9"/>
    </row>
    <row r="94" spans="1:7" ht="25.95" customHeight="1" x14ac:dyDescent="0.3">
      <c r="A94" s="21"/>
      <c r="B94" s="177"/>
      <c r="C94" s="177"/>
      <c r="D94" s="177"/>
      <c r="E94" s="177"/>
      <c r="F94" s="48">
        <f>+SUM(F87:F92)</f>
        <v>0</v>
      </c>
      <c r="G94" s="49" t="e">
        <f>+SUM(G87:G92)</f>
        <v>#DIV/0!</v>
      </c>
    </row>
    <row r="95" spans="1:7" s="45" customFormat="1" ht="26.4" customHeight="1" x14ac:dyDescent="0.3">
      <c r="A95" s="131">
        <v>10</v>
      </c>
      <c r="B95" s="176" t="s">
        <v>67</v>
      </c>
      <c r="C95" s="176"/>
      <c r="D95" s="176"/>
      <c r="E95" s="176"/>
      <c r="F95" s="176"/>
      <c r="G95" s="176"/>
    </row>
    <row r="96" spans="1:7" ht="25.2" customHeight="1" x14ac:dyDescent="0.3">
      <c r="A96" s="16" t="s">
        <v>115</v>
      </c>
      <c r="B96" s="15" t="s">
        <v>68</v>
      </c>
      <c r="C96" s="5"/>
      <c r="D96" s="5"/>
      <c r="E96" s="8"/>
      <c r="F96" s="8"/>
      <c r="G96" s="9"/>
    </row>
    <row r="97" spans="1:8" ht="70.2" customHeight="1" x14ac:dyDescent="0.3">
      <c r="A97" s="10" t="s">
        <v>171</v>
      </c>
      <c r="B97" s="11" t="s">
        <v>364</v>
      </c>
      <c r="C97" s="10" t="s">
        <v>28</v>
      </c>
      <c r="D97" s="10">
        <v>13</v>
      </c>
      <c r="E97" s="12">
        <v>0</v>
      </c>
      <c r="F97" s="12">
        <f>+D97*E97</f>
        <v>0</v>
      </c>
      <c r="G97" s="13" t="e">
        <f>+F97/$G$138</f>
        <v>#DIV/0!</v>
      </c>
    </row>
    <row r="98" spans="1:8" ht="75" customHeight="1" x14ac:dyDescent="0.3">
      <c r="A98" s="10" t="s">
        <v>173</v>
      </c>
      <c r="B98" s="11" t="s">
        <v>507</v>
      </c>
      <c r="C98" s="10" t="s">
        <v>28</v>
      </c>
      <c r="D98" s="10">
        <v>1</v>
      </c>
      <c r="E98" s="12">
        <v>0</v>
      </c>
      <c r="F98" s="12">
        <f t="shared" ref="F98:F108" si="16">+D98*E98</f>
        <v>0</v>
      </c>
      <c r="G98" s="13" t="e">
        <f>+F98/$G$138</f>
        <v>#DIV/0!</v>
      </c>
    </row>
    <row r="99" spans="1:8" ht="70.2" customHeight="1" x14ac:dyDescent="0.3">
      <c r="A99" s="10" t="s">
        <v>175</v>
      </c>
      <c r="B99" s="11" t="s">
        <v>176</v>
      </c>
      <c r="C99" s="10" t="s">
        <v>28</v>
      </c>
      <c r="D99" s="10">
        <v>6</v>
      </c>
      <c r="E99" s="12">
        <v>0</v>
      </c>
      <c r="F99" s="12">
        <f t="shared" si="16"/>
        <v>0</v>
      </c>
      <c r="G99" s="13" t="e">
        <f>+F99/$G$138</f>
        <v>#DIV/0!</v>
      </c>
    </row>
    <row r="100" spans="1:8" ht="25.2" customHeight="1" x14ac:dyDescent="0.3">
      <c r="A100" s="16" t="s">
        <v>116</v>
      </c>
      <c r="B100" s="15" t="s">
        <v>69</v>
      </c>
      <c r="C100" s="5"/>
      <c r="D100" s="5"/>
      <c r="E100" s="8"/>
      <c r="F100" s="12"/>
      <c r="G100" s="13"/>
    </row>
    <row r="101" spans="1:8" ht="49.95" customHeight="1" x14ac:dyDescent="0.3">
      <c r="A101" s="10" t="s">
        <v>177</v>
      </c>
      <c r="B101" s="11" t="s">
        <v>380</v>
      </c>
      <c r="C101" s="10" t="s">
        <v>28</v>
      </c>
      <c r="D101" s="10">
        <v>3</v>
      </c>
      <c r="E101" s="12">
        <v>0</v>
      </c>
      <c r="F101" s="12">
        <f t="shared" si="16"/>
        <v>0</v>
      </c>
      <c r="G101" s="13" t="e">
        <f>+F101/$G$138</f>
        <v>#DIV/0!</v>
      </c>
    </row>
    <row r="102" spans="1:8" ht="85.95" customHeight="1" x14ac:dyDescent="0.3">
      <c r="A102" s="10" t="s">
        <v>179</v>
      </c>
      <c r="B102" s="11" t="s">
        <v>180</v>
      </c>
      <c r="C102" s="10" t="s">
        <v>28</v>
      </c>
      <c r="D102" s="10">
        <v>1</v>
      </c>
      <c r="E102" s="12">
        <v>0</v>
      </c>
      <c r="F102" s="12">
        <f t="shared" si="16"/>
        <v>0</v>
      </c>
      <c r="G102" s="13" t="e">
        <f>+F102/$G$138</f>
        <v>#DIV/0!</v>
      </c>
    </row>
    <row r="103" spans="1:8" ht="25.2" customHeight="1" x14ac:dyDescent="0.3">
      <c r="A103" s="16" t="s">
        <v>117</v>
      </c>
      <c r="B103" s="15" t="s">
        <v>70</v>
      </c>
      <c r="C103" s="5"/>
      <c r="D103" s="5"/>
      <c r="E103" s="8"/>
      <c r="F103" s="12"/>
      <c r="G103" s="13"/>
    </row>
    <row r="104" spans="1:8" ht="56.4" customHeight="1" x14ac:dyDescent="0.3">
      <c r="A104" s="10" t="s">
        <v>181</v>
      </c>
      <c r="B104" s="11" t="s">
        <v>403</v>
      </c>
      <c r="C104" s="10" t="s">
        <v>28</v>
      </c>
      <c r="D104" s="10">
        <v>13</v>
      </c>
      <c r="E104" s="12">
        <v>0</v>
      </c>
      <c r="F104" s="12">
        <f t="shared" si="16"/>
        <v>0</v>
      </c>
      <c r="G104" s="13" t="e">
        <f>+F104/$G$138</f>
        <v>#DIV/0!</v>
      </c>
    </row>
    <row r="105" spans="1:8" ht="25.2" customHeight="1" x14ac:dyDescent="0.3">
      <c r="A105" s="16" t="s">
        <v>118</v>
      </c>
      <c r="B105" s="15" t="s">
        <v>71</v>
      </c>
      <c r="C105" s="5"/>
      <c r="D105" s="5"/>
      <c r="E105" s="8"/>
      <c r="F105" s="12"/>
      <c r="G105" s="13"/>
    </row>
    <row r="106" spans="1:8" ht="40.950000000000003" customHeight="1" x14ac:dyDescent="0.3">
      <c r="A106" s="10" t="s">
        <v>183</v>
      </c>
      <c r="B106" s="11" t="s">
        <v>404</v>
      </c>
      <c r="C106" s="10" t="s">
        <v>28</v>
      </c>
      <c r="D106" s="10">
        <v>1</v>
      </c>
      <c r="E106" s="12">
        <v>0</v>
      </c>
      <c r="F106" s="12">
        <f t="shared" si="16"/>
        <v>0</v>
      </c>
      <c r="G106" s="13" t="e">
        <f>+F106/$G$138</f>
        <v>#DIV/0!</v>
      </c>
    </row>
    <row r="107" spans="1:8" ht="37.200000000000003" customHeight="1" x14ac:dyDescent="0.3">
      <c r="A107" s="10" t="s">
        <v>185</v>
      </c>
      <c r="B107" s="11" t="s">
        <v>405</v>
      </c>
      <c r="C107" s="10" t="s">
        <v>23</v>
      </c>
      <c r="D107" s="10">
        <v>6</v>
      </c>
      <c r="E107" s="12">
        <v>0</v>
      </c>
      <c r="F107" s="12">
        <f t="shared" si="16"/>
        <v>0</v>
      </c>
      <c r="G107" s="13" t="e">
        <f>+F107/$G$138</f>
        <v>#DIV/0!</v>
      </c>
    </row>
    <row r="108" spans="1:8" ht="50.4" customHeight="1" x14ac:dyDescent="0.3">
      <c r="A108" s="10" t="s">
        <v>187</v>
      </c>
      <c r="B108" s="11" t="s">
        <v>406</v>
      </c>
      <c r="C108" s="10" t="s">
        <v>28</v>
      </c>
      <c r="D108" s="10">
        <v>1</v>
      </c>
      <c r="E108" s="12">
        <v>0</v>
      </c>
      <c r="F108" s="12">
        <f t="shared" si="16"/>
        <v>0</v>
      </c>
      <c r="G108" s="13" t="e">
        <f>+F108/$G$138</f>
        <v>#DIV/0!</v>
      </c>
    </row>
    <row r="109" spans="1:8" ht="12.15" customHeight="1" x14ac:dyDescent="0.3">
      <c r="A109" s="5"/>
      <c r="B109" s="223"/>
      <c r="C109" s="223"/>
      <c r="D109" s="223"/>
      <c r="E109" s="223"/>
      <c r="F109" s="223"/>
      <c r="G109" s="9"/>
    </row>
    <row r="110" spans="1:8" ht="25.95" customHeight="1" x14ac:dyDescent="0.3">
      <c r="A110" s="21"/>
      <c r="B110" s="177"/>
      <c r="C110" s="177"/>
      <c r="D110" s="177"/>
      <c r="E110" s="177"/>
      <c r="F110" s="48">
        <f>+SUM(F97:F108)</f>
        <v>0</v>
      </c>
      <c r="G110" s="49" t="e">
        <f>+SUM(G97:G108)</f>
        <v>#DIV/0!</v>
      </c>
    </row>
    <row r="111" spans="1:8" s="45" customFormat="1" ht="26.4" customHeight="1" x14ac:dyDescent="0.3">
      <c r="A111" s="131">
        <v>11</v>
      </c>
      <c r="B111" s="176" t="s">
        <v>72</v>
      </c>
      <c r="C111" s="176"/>
      <c r="D111" s="176"/>
      <c r="E111" s="176"/>
      <c r="F111" s="176"/>
      <c r="G111" s="176"/>
      <c r="H111" s="224"/>
    </row>
    <row r="112" spans="1:8" ht="12.15" customHeight="1" x14ac:dyDescent="0.3">
      <c r="A112" s="22"/>
      <c r="B112" s="23"/>
      <c r="C112" s="22"/>
      <c r="D112" s="22"/>
      <c r="E112" s="24"/>
      <c r="F112" s="24"/>
      <c r="G112" s="25"/>
      <c r="H112" s="224"/>
    </row>
    <row r="113" spans="1:8" ht="84.6" customHeight="1" x14ac:dyDescent="0.3">
      <c r="A113" s="10" t="s">
        <v>189</v>
      </c>
      <c r="B113" s="11" t="s">
        <v>504</v>
      </c>
      <c r="C113" s="10" t="s">
        <v>2</v>
      </c>
      <c r="D113" s="14">
        <v>11.984999999999999</v>
      </c>
      <c r="E113" s="12">
        <v>0</v>
      </c>
      <c r="F113" s="12">
        <f>+D113*E113</f>
        <v>0</v>
      </c>
      <c r="G113" s="13" t="e">
        <f>+F113/$G$138</f>
        <v>#DIV/0!</v>
      </c>
      <c r="H113" s="225"/>
    </row>
    <row r="114" spans="1:8" ht="69.599999999999994" customHeight="1" x14ac:dyDescent="0.3">
      <c r="A114" s="10" t="s">
        <v>191</v>
      </c>
      <c r="B114" s="11" t="s">
        <v>192</v>
      </c>
      <c r="C114" s="10" t="s">
        <v>2</v>
      </c>
      <c r="D114" s="10">
        <v>8.16</v>
      </c>
      <c r="E114" s="12">
        <v>0</v>
      </c>
      <c r="F114" s="12">
        <f t="shared" ref="F114:F119" si="17">+D114*E114</f>
        <v>0</v>
      </c>
      <c r="G114" s="13" t="e">
        <f t="shared" ref="G114:G119" si="18">+F114/$G$138</f>
        <v>#DIV/0!</v>
      </c>
      <c r="H114" s="225"/>
    </row>
    <row r="115" spans="1:8" ht="54" customHeight="1" x14ac:dyDescent="0.3">
      <c r="A115" s="10" t="s">
        <v>193</v>
      </c>
      <c r="B115" s="11" t="s">
        <v>194</v>
      </c>
      <c r="C115" s="10" t="s">
        <v>2</v>
      </c>
      <c r="D115" s="14">
        <v>8.2680000000000007</v>
      </c>
      <c r="E115" s="12">
        <v>0</v>
      </c>
      <c r="F115" s="12">
        <f t="shared" si="17"/>
        <v>0</v>
      </c>
      <c r="G115" s="13" t="e">
        <f t="shared" si="18"/>
        <v>#DIV/0!</v>
      </c>
      <c r="H115" s="225"/>
    </row>
    <row r="116" spans="1:8" ht="27.6" customHeight="1" x14ac:dyDescent="0.3">
      <c r="A116" s="5" t="s">
        <v>119</v>
      </c>
      <c r="B116" s="6" t="s">
        <v>73</v>
      </c>
      <c r="C116" s="5" t="s">
        <v>2</v>
      </c>
      <c r="D116" s="5">
        <v>7.5</v>
      </c>
      <c r="E116" s="8">
        <v>0</v>
      </c>
      <c r="F116" s="12">
        <f t="shared" si="17"/>
        <v>0</v>
      </c>
      <c r="G116" s="13" t="e">
        <f t="shared" si="18"/>
        <v>#DIV/0!</v>
      </c>
      <c r="H116" s="225"/>
    </row>
    <row r="117" spans="1:8" ht="72.599999999999994" customHeight="1" x14ac:dyDescent="0.3">
      <c r="A117" s="10" t="s">
        <v>195</v>
      </c>
      <c r="B117" s="11" t="s">
        <v>505</v>
      </c>
      <c r="C117" s="10" t="s">
        <v>28</v>
      </c>
      <c r="D117" s="10">
        <v>5</v>
      </c>
      <c r="E117" s="12">
        <v>0</v>
      </c>
      <c r="F117" s="12">
        <f t="shared" si="17"/>
        <v>0</v>
      </c>
      <c r="G117" s="13" t="e">
        <f t="shared" si="18"/>
        <v>#DIV/0!</v>
      </c>
      <c r="H117" s="224"/>
    </row>
    <row r="118" spans="1:8" ht="87.6" customHeight="1" x14ac:dyDescent="0.3">
      <c r="A118" s="17" t="s">
        <v>197</v>
      </c>
      <c r="B118" s="18" t="s">
        <v>506</v>
      </c>
      <c r="C118" s="10" t="s">
        <v>28</v>
      </c>
      <c r="D118" s="10">
        <v>5</v>
      </c>
      <c r="E118" s="12">
        <v>0</v>
      </c>
      <c r="F118" s="12">
        <f t="shared" si="17"/>
        <v>0</v>
      </c>
      <c r="G118" s="13" t="e">
        <f t="shared" si="18"/>
        <v>#DIV/0!</v>
      </c>
      <c r="H118" s="224"/>
    </row>
    <row r="119" spans="1:8" ht="99.6" customHeight="1" x14ac:dyDescent="0.3">
      <c r="A119" s="10" t="s">
        <v>199</v>
      </c>
      <c r="B119" s="11" t="s">
        <v>200</v>
      </c>
      <c r="C119" s="10" t="s">
        <v>28</v>
      </c>
      <c r="D119" s="10">
        <v>1</v>
      </c>
      <c r="E119" s="12">
        <v>0</v>
      </c>
      <c r="F119" s="12">
        <f t="shared" si="17"/>
        <v>0</v>
      </c>
      <c r="G119" s="13" t="e">
        <f t="shared" si="18"/>
        <v>#DIV/0!</v>
      </c>
    </row>
    <row r="120" spans="1:8" ht="12.15" customHeight="1" x14ac:dyDescent="0.3">
      <c r="A120" s="5"/>
      <c r="B120" s="223"/>
      <c r="C120" s="223"/>
      <c r="D120" s="223"/>
      <c r="E120" s="223"/>
      <c r="F120" s="223"/>
      <c r="G120" s="9"/>
    </row>
    <row r="121" spans="1:8" ht="25.95" customHeight="1" x14ac:dyDescent="0.3">
      <c r="A121" s="21"/>
      <c r="B121" s="177"/>
      <c r="C121" s="177"/>
      <c r="D121" s="177"/>
      <c r="E121" s="177"/>
      <c r="F121" s="48">
        <f>ROUND((SUM(F113:F120)),0)</f>
        <v>0</v>
      </c>
      <c r="G121" s="49" t="e">
        <f>+SUM(G113:G119)</f>
        <v>#DIV/0!</v>
      </c>
    </row>
    <row r="122" spans="1:8" s="45" customFormat="1" ht="26.4" customHeight="1" x14ac:dyDescent="0.3">
      <c r="A122" s="131">
        <v>12</v>
      </c>
      <c r="B122" s="176" t="s">
        <v>74</v>
      </c>
      <c r="C122" s="176"/>
      <c r="D122" s="176"/>
      <c r="E122" s="176"/>
      <c r="F122" s="176"/>
      <c r="G122" s="176"/>
    </row>
    <row r="123" spans="1:8" ht="12.15" customHeight="1" x14ac:dyDescent="0.3">
      <c r="A123" s="5"/>
      <c r="B123" s="6"/>
      <c r="C123" s="5"/>
      <c r="D123" s="5"/>
      <c r="E123" s="8"/>
      <c r="F123" s="8"/>
      <c r="G123" s="9"/>
    </row>
    <row r="124" spans="1:8" ht="42.6" customHeight="1" x14ac:dyDescent="0.3">
      <c r="A124" s="10" t="s">
        <v>122</v>
      </c>
      <c r="B124" s="11" t="s">
        <v>434</v>
      </c>
      <c r="C124" s="10" t="s">
        <v>28</v>
      </c>
      <c r="D124" s="10">
        <v>10</v>
      </c>
      <c r="E124" s="12">
        <v>0</v>
      </c>
      <c r="F124" s="12">
        <f>+D124*E124</f>
        <v>0</v>
      </c>
      <c r="G124" s="13" t="e">
        <f>+F124/$G$138</f>
        <v>#DIV/0!</v>
      </c>
    </row>
    <row r="125" spans="1:8" ht="42.6" customHeight="1" x14ac:dyDescent="0.3">
      <c r="A125" s="5" t="s">
        <v>120</v>
      </c>
      <c r="B125" s="6" t="s">
        <v>75</v>
      </c>
      <c r="C125" s="5" t="s">
        <v>28</v>
      </c>
      <c r="D125" s="5">
        <v>6</v>
      </c>
      <c r="E125" s="8">
        <v>0</v>
      </c>
      <c r="F125" s="12">
        <f t="shared" ref="F125:F131" si="19">+D125*E125</f>
        <v>0</v>
      </c>
      <c r="G125" s="13" t="e">
        <f t="shared" ref="G125:G131" si="20">+F125/$G$138</f>
        <v>#DIV/0!</v>
      </c>
    </row>
    <row r="126" spans="1:8" ht="42.6" customHeight="1" x14ac:dyDescent="0.3">
      <c r="A126" s="5" t="s">
        <v>121</v>
      </c>
      <c r="B126" s="6" t="s">
        <v>76</v>
      </c>
      <c r="C126" s="5" t="s">
        <v>28</v>
      </c>
      <c r="D126" s="5">
        <v>2</v>
      </c>
      <c r="E126" s="8">
        <v>0</v>
      </c>
      <c r="F126" s="12">
        <f t="shared" si="19"/>
        <v>0</v>
      </c>
      <c r="G126" s="13" t="e">
        <f t="shared" si="20"/>
        <v>#DIV/0!</v>
      </c>
    </row>
    <row r="127" spans="1:8" ht="42.6" customHeight="1" x14ac:dyDescent="0.3">
      <c r="A127" s="5" t="s">
        <v>122</v>
      </c>
      <c r="B127" s="6" t="s">
        <v>77</v>
      </c>
      <c r="C127" s="5" t="s">
        <v>28</v>
      </c>
      <c r="D127" s="5">
        <v>10</v>
      </c>
      <c r="E127" s="8">
        <v>0</v>
      </c>
      <c r="F127" s="12">
        <f t="shared" si="19"/>
        <v>0</v>
      </c>
      <c r="G127" s="13" t="e">
        <f t="shared" si="20"/>
        <v>#DIV/0!</v>
      </c>
    </row>
    <row r="128" spans="1:8" ht="42.6" customHeight="1" x14ac:dyDescent="0.3">
      <c r="A128" s="5" t="s">
        <v>123</v>
      </c>
      <c r="B128" s="6" t="s">
        <v>78</v>
      </c>
      <c r="C128" s="5" t="s">
        <v>28</v>
      </c>
      <c r="D128" s="5">
        <v>4</v>
      </c>
      <c r="E128" s="8">
        <v>0</v>
      </c>
      <c r="F128" s="12">
        <f t="shared" si="19"/>
        <v>0</v>
      </c>
      <c r="G128" s="13" t="e">
        <f t="shared" si="20"/>
        <v>#DIV/0!</v>
      </c>
    </row>
    <row r="129" spans="1:7" ht="42.6" customHeight="1" x14ac:dyDescent="0.3">
      <c r="A129" s="5" t="s">
        <v>124</v>
      </c>
      <c r="B129" s="6" t="s">
        <v>79</v>
      </c>
      <c r="C129" s="5" t="s">
        <v>28</v>
      </c>
      <c r="D129" s="5">
        <v>6</v>
      </c>
      <c r="E129" s="8">
        <v>0</v>
      </c>
      <c r="F129" s="12">
        <f t="shared" si="19"/>
        <v>0</v>
      </c>
      <c r="G129" s="13" t="e">
        <f t="shared" si="20"/>
        <v>#DIV/0!</v>
      </c>
    </row>
    <row r="130" spans="1:7" ht="42.6" customHeight="1" x14ac:dyDescent="0.3">
      <c r="A130" s="5" t="s">
        <v>125</v>
      </c>
      <c r="B130" s="6" t="s">
        <v>80</v>
      </c>
      <c r="C130" s="5" t="s">
        <v>28</v>
      </c>
      <c r="D130" s="5">
        <v>4</v>
      </c>
      <c r="E130" s="8">
        <v>0</v>
      </c>
      <c r="F130" s="12">
        <f t="shared" si="19"/>
        <v>0</v>
      </c>
      <c r="G130" s="13" t="e">
        <f t="shared" si="20"/>
        <v>#DIV/0!</v>
      </c>
    </row>
    <row r="131" spans="1:7" ht="42.6" customHeight="1" x14ac:dyDescent="0.3">
      <c r="A131" s="10" t="s">
        <v>202</v>
      </c>
      <c r="B131" s="11" t="s">
        <v>441</v>
      </c>
      <c r="C131" s="10" t="s">
        <v>28</v>
      </c>
      <c r="D131" s="10">
        <v>2</v>
      </c>
      <c r="E131" s="12">
        <v>0</v>
      </c>
      <c r="F131" s="12">
        <f t="shared" si="19"/>
        <v>0</v>
      </c>
      <c r="G131" s="13" t="e">
        <f t="shared" si="20"/>
        <v>#DIV/0!</v>
      </c>
    </row>
    <row r="132" spans="1:7" ht="12.15" customHeight="1" x14ac:dyDescent="0.3">
      <c r="A132" s="5"/>
      <c r="B132" s="6"/>
      <c r="C132" s="5"/>
      <c r="D132" s="5"/>
      <c r="E132" s="8"/>
      <c r="F132" s="8"/>
      <c r="G132" s="9"/>
    </row>
    <row r="133" spans="1:7" ht="25.95" customHeight="1" x14ac:dyDescent="0.3">
      <c r="A133" s="21"/>
      <c r="B133" s="177"/>
      <c r="C133" s="177"/>
      <c r="D133" s="177"/>
      <c r="E133" s="177"/>
      <c r="F133" s="48">
        <f>+SUM(F124:F132)</f>
        <v>0</v>
      </c>
      <c r="G133" s="49" t="e">
        <f>+SUM(G124:G132)</f>
        <v>#DIV/0!</v>
      </c>
    </row>
    <row r="134" spans="1:7" s="45" customFormat="1" ht="26.4" customHeight="1" x14ac:dyDescent="0.3">
      <c r="A134" s="131">
        <v>16</v>
      </c>
      <c r="B134" s="176" t="s">
        <v>81</v>
      </c>
      <c r="C134" s="176"/>
      <c r="D134" s="176"/>
      <c r="E134" s="176"/>
      <c r="F134" s="176"/>
      <c r="G134" s="176"/>
    </row>
    <row r="135" spans="1:7" ht="20.25" customHeight="1" x14ac:dyDescent="0.3">
      <c r="A135" s="5" t="s">
        <v>126</v>
      </c>
      <c r="B135" s="6" t="s">
        <v>82</v>
      </c>
      <c r="C135" s="5" t="s">
        <v>2</v>
      </c>
      <c r="D135" s="5">
        <v>210</v>
      </c>
      <c r="E135" s="8">
        <v>0</v>
      </c>
      <c r="F135" s="8">
        <f>+D135*E135</f>
        <v>0</v>
      </c>
      <c r="G135" s="9" t="e">
        <f>+F135/G138</f>
        <v>#DIV/0!</v>
      </c>
    </row>
    <row r="137" spans="1:7" ht="25.95" customHeight="1" x14ac:dyDescent="0.3">
      <c r="A137" s="21"/>
      <c r="B137" s="177"/>
      <c r="C137" s="177"/>
      <c r="D137" s="177"/>
      <c r="E137" s="177"/>
      <c r="F137" s="48">
        <f>+F135</f>
        <v>0</v>
      </c>
      <c r="G137" s="49" t="e">
        <f>+G135</f>
        <v>#DIV/0!</v>
      </c>
    </row>
    <row r="138" spans="1:7" ht="34.950000000000003" customHeight="1" x14ac:dyDescent="0.3">
      <c r="E138" s="183" t="s">
        <v>205</v>
      </c>
      <c r="F138" s="183"/>
      <c r="G138" s="133">
        <f>+F9+F15+F25+F34+F41+F47+F56+F85+F94+F110+F121+F133+F137</f>
        <v>0</v>
      </c>
    </row>
    <row r="139" spans="1:7" ht="14.4" thickBot="1" x14ac:dyDescent="0.35"/>
    <row r="140" spans="1:7" s="4" customFormat="1" ht="34.950000000000003" customHeight="1" thickBot="1" x14ac:dyDescent="0.35">
      <c r="A140" s="184" t="s">
        <v>207</v>
      </c>
      <c r="B140" s="185"/>
      <c r="C140" s="185"/>
      <c r="D140" s="185"/>
      <c r="E140" s="185"/>
      <c r="F140" s="185"/>
      <c r="G140" s="186"/>
    </row>
    <row r="141" spans="1:7" x14ac:dyDescent="0.3">
      <c r="A141" s="1" t="s">
        <v>129</v>
      </c>
      <c r="B141" s="1" t="s">
        <v>130</v>
      </c>
      <c r="C141" s="1" t="s">
        <v>131</v>
      </c>
      <c r="D141" s="1" t="s">
        <v>132</v>
      </c>
      <c r="E141" s="2" t="s">
        <v>127</v>
      </c>
      <c r="F141" s="2" t="s">
        <v>128</v>
      </c>
      <c r="G141" s="28" t="s">
        <v>133</v>
      </c>
    </row>
    <row r="142" spans="1:7" s="45" customFormat="1" ht="26.4" customHeight="1" x14ac:dyDescent="0.3">
      <c r="A142" s="131">
        <v>1</v>
      </c>
      <c r="B142" s="176" t="s">
        <v>0</v>
      </c>
      <c r="C142" s="176"/>
      <c r="D142" s="176"/>
      <c r="E142" s="176"/>
      <c r="F142" s="176"/>
      <c r="G142" s="176"/>
    </row>
    <row r="143" spans="1:7" x14ac:dyDescent="0.3">
      <c r="A143" s="5"/>
      <c r="B143" s="11"/>
      <c r="C143" s="5"/>
      <c r="D143" s="5"/>
      <c r="E143" s="8"/>
      <c r="F143" s="8"/>
      <c r="G143" s="29"/>
    </row>
    <row r="144" spans="1:7" ht="19.95" customHeight="1" x14ac:dyDescent="0.3">
      <c r="A144" s="5" t="s">
        <v>83</v>
      </c>
      <c r="B144" s="11" t="s">
        <v>1</v>
      </c>
      <c r="C144" s="5" t="s">
        <v>2</v>
      </c>
      <c r="D144" s="7">
        <v>989</v>
      </c>
      <c r="E144" s="8">
        <v>0</v>
      </c>
      <c r="F144" s="8">
        <f>+D144*E144</f>
        <v>0</v>
      </c>
      <c r="G144" s="29" t="e">
        <f>+F144/G389</f>
        <v>#DIV/0!</v>
      </c>
    </row>
    <row r="145" spans="1:7" ht="12.15" customHeight="1" x14ac:dyDescent="0.3">
      <c r="A145" s="5"/>
      <c r="B145" s="6"/>
      <c r="C145" s="5"/>
      <c r="D145" s="5"/>
      <c r="E145" s="8"/>
      <c r="F145" s="8"/>
      <c r="G145" s="9"/>
    </row>
    <row r="146" spans="1:7" ht="25.95" customHeight="1" x14ac:dyDescent="0.3">
      <c r="A146" s="21"/>
      <c r="B146" s="177"/>
      <c r="C146" s="177"/>
      <c r="D146" s="177"/>
      <c r="E146" s="177"/>
      <c r="F146" s="48">
        <f>+F144</f>
        <v>0</v>
      </c>
      <c r="G146" s="49" t="e">
        <f>+G144</f>
        <v>#DIV/0!</v>
      </c>
    </row>
    <row r="147" spans="1:7" s="45" customFormat="1" ht="26.4" customHeight="1" x14ac:dyDescent="0.3">
      <c r="A147" s="131">
        <v>2</v>
      </c>
      <c r="B147" s="176" t="s">
        <v>3</v>
      </c>
      <c r="C147" s="176"/>
      <c r="D147" s="176"/>
      <c r="E147" s="176"/>
      <c r="F147" s="176"/>
      <c r="G147" s="176"/>
    </row>
    <row r="148" spans="1:7" ht="36" customHeight="1" x14ac:dyDescent="0.3">
      <c r="A148" s="5" t="s">
        <v>84</v>
      </c>
      <c r="B148" s="11" t="s">
        <v>4</v>
      </c>
      <c r="C148" s="5" t="s">
        <v>5</v>
      </c>
      <c r="D148" s="7">
        <v>535.86499366592261</v>
      </c>
      <c r="E148" s="8">
        <v>0</v>
      </c>
      <c r="F148" s="8">
        <f>+D148*E148</f>
        <v>0</v>
      </c>
      <c r="G148" s="29" t="e">
        <f>+F148/$G$389</f>
        <v>#DIV/0!</v>
      </c>
    </row>
    <row r="149" spans="1:7" ht="36" customHeight="1" x14ac:dyDescent="0.3">
      <c r="A149" s="10" t="s">
        <v>134</v>
      </c>
      <c r="B149" s="11" t="s">
        <v>519</v>
      </c>
      <c r="C149" s="10" t="s">
        <v>5</v>
      </c>
      <c r="D149" s="10">
        <v>582.22</v>
      </c>
      <c r="E149" s="12">
        <v>0</v>
      </c>
      <c r="F149" s="8">
        <f t="shared" ref="F149:F150" si="21">+D149*E149</f>
        <v>0</v>
      </c>
      <c r="G149" s="29" t="e">
        <f t="shared" ref="G149:G150" si="22">+F149/$G$389</f>
        <v>#DIV/0!</v>
      </c>
    </row>
    <row r="150" spans="1:7" ht="36" customHeight="1" x14ac:dyDescent="0.3">
      <c r="A150" s="5" t="s">
        <v>85</v>
      </c>
      <c r="B150" s="11" t="s">
        <v>6</v>
      </c>
      <c r="C150" s="5" t="s">
        <v>5</v>
      </c>
      <c r="D150" s="7">
        <v>535.86500423848543</v>
      </c>
      <c r="E150" s="8">
        <v>0</v>
      </c>
      <c r="F150" s="8">
        <f t="shared" si="21"/>
        <v>0</v>
      </c>
      <c r="G150" s="29" t="e">
        <f t="shared" si="22"/>
        <v>#DIV/0!</v>
      </c>
    </row>
    <row r="151" spans="1:7" ht="12.15" customHeight="1" x14ac:dyDescent="0.3">
      <c r="A151" s="5"/>
      <c r="B151" s="6"/>
      <c r="C151" s="5"/>
      <c r="D151" s="5"/>
      <c r="E151" s="8"/>
      <c r="F151" s="8"/>
      <c r="G151" s="9"/>
    </row>
    <row r="152" spans="1:7" ht="25.95" customHeight="1" x14ac:dyDescent="0.3">
      <c r="A152" s="21"/>
      <c r="B152" s="177"/>
      <c r="C152" s="177"/>
      <c r="D152" s="177"/>
      <c r="E152" s="177"/>
      <c r="F152" s="48">
        <f>+SUM(F148:F150)</f>
        <v>0</v>
      </c>
      <c r="G152" s="49" t="e">
        <f>+SUM(G148:G150)</f>
        <v>#DIV/0!</v>
      </c>
    </row>
    <row r="153" spans="1:7" s="45" customFormat="1" ht="26.4" customHeight="1" x14ac:dyDescent="0.3">
      <c r="A153" s="131">
        <v>3</v>
      </c>
      <c r="B153" s="176" t="s">
        <v>7</v>
      </c>
      <c r="C153" s="176"/>
      <c r="D153" s="176"/>
      <c r="E153" s="176"/>
      <c r="F153" s="176"/>
      <c r="G153" s="176"/>
    </row>
    <row r="154" spans="1:7" ht="25.95" customHeight="1" x14ac:dyDescent="0.3">
      <c r="A154" s="5" t="s">
        <v>86</v>
      </c>
      <c r="B154" s="11" t="s">
        <v>8</v>
      </c>
      <c r="C154" s="5" t="s">
        <v>2</v>
      </c>
      <c r="D154" s="5">
        <v>13.6</v>
      </c>
      <c r="E154" s="38">
        <f t="shared" ref="E154:E160" si="23">+E17</f>
        <v>0</v>
      </c>
      <c r="F154" s="8">
        <f t="shared" ref="F154:F160" si="24">+ROUND((D154*E154),0)</f>
        <v>0</v>
      </c>
      <c r="G154" s="29" t="e">
        <f>+F154/$G$389</f>
        <v>#DIV/0!</v>
      </c>
    </row>
    <row r="155" spans="1:7" ht="25.95" customHeight="1" x14ac:dyDescent="0.3">
      <c r="A155" s="5" t="s">
        <v>87</v>
      </c>
      <c r="B155" s="11" t="s">
        <v>9</v>
      </c>
      <c r="C155" s="5" t="s">
        <v>5</v>
      </c>
      <c r="D155" s="5">
        <v>6.83</v>
      </c>
      <c r="E155" s="38">
        <f t="shared" si="23"/>
        <v>0</v>
      </c>
      <c r="F155" s="8">
        <f t="shared" si="24"/>
        <v>0</v>
      </c>
      <c r="G155" s="29" t="e">
        <f t="shared" ref="G155:G160" si="25">+F155/$G$389</f>
        <v>#DIV/0!</v>
      </c>
    </row>
    <row r="156" spans="1:7" ht="25.95" customHeight="1" x14ac:dyDescent="0.3">
      <c r="A156" s="5" t="s">
        <v>88</v>
      </c>
      <c r="B156" s="11" t="s">
        <v>10</v>
      </c>
      <c r="C156" s="5" t="s">
        <v>5</v>
      </c>
      <c r="D156" s="5">
        <v>31.55</v>
      </c>
      <c r="E156" s="38">
        <f t="shared" si="23"/>
        <v>0</v>
      </c>
      <c r="F156" s="8">
        <f t="shared" si="24"/>
        <v>0</v>
      </c>
      <c r="G156" s="29" t="e">
        <f t="shared" si="25"/>
        <v>#DIV/0!</v>
      </c>
    </row>
    <row r="157" spans="1:7" ht="25.95" customHeight="1" x14ac:dyDescent="0.3">
      <c r="A157" s="5" t="s">
        <v>89</v>
      </c>
      <c r="B157" s="11" t="s">
        <v>11</v>
      </c>
      <c r="C157" s="5" t="s">
        <v>2</v>
      </c>
      <c r="D157" s="5">
        <v>601.05999999999995</v>
      </c>
      <c r="E157" s="38">
        <f t="shared" si="23"/>
        <v>0</v>
      </c>
      <c r="F157" s="8">
        <f t="shared" si="24"/>
        <v>0</v>
      </c>
      <c r="G157" s="29" t="e">
        <f t="shared" si="25"/>
        <v>#DIV/0!</v>
      </c>
    </row>
    <row r="158" spans="1:7" ht="25.95" customHeight="1" x14ac:dyDescent="0.3">
      <c r="A158" s="5" t="s">
        <v>90</v>
      </c>
      <c r="B158" s="11" t="s">
        <v>12</v>
      </c>
      <c r="C158" s="5" t="s">
        <v>13</v>
      </c>
      <c r="D158" s="5">
        <v>3568.09</v>
      </c>
      <c r="E158" s="38">
        <f t="shared" si="23"/>
        <v>0</v>
      </c>
      <c r="F158" s="8">
        <f t="shared" si="24"/>
        <v>0</v>
      </c>
      <c r="G158" s="29" t="e">
        <f t="shared" si="25"/>
        <v>#DIV/0!</v>
      </c>
    </row>
    <row r="159" spans="1:7" ht="25.95" customHeight="1" x14ac:dyDescent="0.3">
      <c r="A159" s="5" t="s">
        <v>91</v>
      </c>
      <c r="B159" s="11" t="s">
        <v>14</v>
      </c>
      <c r="C159" s="5" t="s">
        <v>13</v>
      </c>
      <c r="D159" s="5">
        <v>3002.65</v>
      </c>
      <c r="E159" s="38">
        <f t="shared" si="23"/>
        <v>0</v>
      </c>
      <c r="F159" s="8">
        <f t="shared" si="24"/>
        <v>0</v>
      </c>
      <c r="G159" s="29" t="e">
        <f t="shared" si="25"/>
        <v>#DIV/0!</v>
      </c>
    </row>
    <row r="160" spans="1:7" ht="25.95" customHeight="1" x14ac:dyDescent="0.3">
      <c r="A160" s="5" t="s">
        <v>92</v>
      </c>
      <c r="B160" s="11" t="s">
        <v>15</v>
      </c>
      <c r="C160" s="5" t="s">
        <v>5</v>
      </c>
      <c r="D160" s="5">
        <v>1.86</v>
      </c>
      <c r="E160" s="38">
        <f t="shared" si="23"/>
        <v>0</v>
      </c>
      <c r="F160" s="8">
        <f t="shared" si="24"/>
        <v>0</v>
      </c>
      <c r="G160" s="29" t="e">
        <f t="shared" si="25"/>
        <v>#DIV/0!</v>
      </c>
    </row>
    <row r="161" spans="1:7" ht="12.15" customHeight="1" x14ac:dyDescent="0.3">
      <c r="A161" s="5"/>
      <c r="B161" s="6"/>
      <c r="C161" s="5"/>
      <c r="D161" s="5"/>
      <c r="E161" s="8"/>
      <c r="F161" s="8"/>
      <c r="G161" s="9"/>
    </row>
    <row r="162" spans="1:7" ht="25.95" customHeight="1" x14ac:dyDescent="0.3">
      <c r="A162" s="21"/>
      <c r="B162" s="177"/>
      <c r="C162" s="177"/>
      <c r="D162" s="177"/>
      <c r="E162" s="177"/>
      <c r="F162" s="48">
        <f>+SUM(F154:F160)</f>
        <v>0</v>
      </c>
      <c r="G162" s="49" t="e">
        <f>+SUM(G154:G160)</f>
        <v>#DIV/0!</v>
      </c>
    </row>
    <row r="163" spans="1:7" s="45" customFormat="1" ht="26.4" customHeight="1" x14ac:dyDescent="0.3">
      <c r="A163" s="131">
        <v>4</v>
      </c>
      <c r="B163" s="176" t="s">
        <v>16</v>
      </c>
      <c r="C163" s="176"/>
      <c r="D163" s="176"/>
      <c r="E163" s="176"/>
      <c r="F163" s="176"/>
      <c r="G163" s="176"/>
    </row>
    <row r="164" spans="1:7" ht="41.4" customHeight="1" x14ac:dyDescent="0.3">
      <c r="A164" s="10" t="s">
        <v>136</v>
      </c>
      <c r="B164" s="11" t="s">
        <v>208</v>
      </c>
      <c r="C164" s="10" t="s">
        <v>2</v>
      </c>
      <c r="D164" s="10">
        <v>25.96</v>
      </c>
      <c r="E164" s="39">
        <f>+E27</f>
        <v>0</v>
      </c>
      <c r="F164" s="12">
        <f>+D164*E164</f>
        <v>0</v>
      </c>
      <c r="G164" s="31" t="e">
        <f>+F164/$G$389</f>
        <v>#DIV/0!</v>
      </c>
    </row>
    <row r="165" spans="1:7" ht="41.4" customHeight="1" x14ac:dyDescent="0.3">
      <c r="A165" s="5" t="s">
        <v>93</v>
      </c>
      <c r="B165" s="11" t="s">
        <v>17</v>
      </c>
      <c r="C165" s="5" t="s">
        <v>5</v>
      </c>
      <c r="D165" s="5">
        <v>21.56</v>
      </c>
      <c r="E165" s="38">
        <v>0</v>
      </c>
      <c r="F165" s="12">
        <f t="shared" ref="F165:F174" si="26">+D165*E165</f>
        <v>0</v>
      </c>
      <c r="G165" s="31" t="e">
        <f t="shared" ref="G165:G174" si="27">+F165/$G$389</f>
        <v>#DIV/0!</v>
      </c>
    </row>
    <row r="166" spans="1:7" ht="41.4" customHeight="1" x14ac:dyDescent="0.3">
      <c r="A166" s="5" t="s">
        <v>94</v>
      </c>
      <c r="B166" s="11" t="s">
        <v>18</v>
      </c>
      <c r="C166" s="5" t="s">
        <v>5</v>
      </c>
      <c r="D166" s="5">
        <v>1.43</v>
      </c>
      <c r="E166" s="39">
        <v>0</v>
      </c>
      <c r="F166" s="12">
        <f t="shared" si="26"/>
        <v>0</v>
      </c>
      <c r="G166" s="31" t="e">
        <f t="shared" si="27"/>
        <v>#DIV/0!</v>
      </c>
    </row>
    <row r="167" spans="1:7" ht="41.4" customHeight="1" x14ac:dyDescent="0.3">
      <c r="A167" s="5" t="s">
        <v>95</v>
      </c>
      <c r="B167" s="11" t="s">
        <v>19</v>
      </c>
      <c r="C167" s="5" t="s">
        <v>5</v>
      </c>
      <c r="D167" s="5">
        <v>8.27</v>
      </c>
      <c r="E167" s="38">
        <v>0</v>
      </c>
      <c r="F167" s="12">
        <f t="shared" si="26"/>
        <v>0</v>
      </c>
      <c r="G167" s="31" t="e">
        <f t="shared" si="27"/>
        <v>#DIV/0!</v>
      </c>
    </row>
    <row r="168" spans="1:7" ht="41.4" customHeight="1" x14ac:dyDescent="0.3">
      <c r="A168" s="5" t="s">
        <v>96</v>
      </c>
      <c r="B168" s="11" t="s">
        <v>12</v>
      </c>
      <c r="C168" s="5" t="s">
        <v>13</v>
      </c>
      <c r="D168" s="5">
        <v>10035.51</v>
      </c>
      <c r="E168" s="38">
        <v>0</v>
      </c>
      <c r="F168" s="12">
        <f t="shared" si="26"/>
        <v>0</v>
      </c>
      <c r="G168" s="31" t="e">
        <f t="shared" si="27"/>
        <v>#DIV/0!</v>
      </c>
    </row>
    <row r="169" spans="1:7" ht="41.4" customHeight="1" x14ac:dyDescent="0.3">
      <c r="A169" s="5" t="s">
        <v>209</v>
      </c>
      <c r="B169" s="11" t="s">
        <v>14</v>
      </c>
      <c r="C169" s="5" t="s">
        <v>13</v>
      </c>
      <c r="D169" s="5">
        <v>251.09</v>
      </c>
      <c r="E169" s="38">
        <v>0</v>
      </c>
      <c r="F169" s="12">
        <f t="shared" si="26"/>
        <v>0</v>
      </c>
      <c r="G169" s="31" t="e">
        <f t="shared" si="27"/>
        <v>#DIV/0!</v>
      </c>
    </row>
    <row r="170" spans="1:7" ht="41.4" customHeight="1" x14ac:dyDescent="0.3">
      <c r="A170" s="10" t="s">
        <v>138</v>
      </c>
      <c r="B170" s="11" t="s">
        <v>518</v>
      </c>
      <c r="C170" s="10" t="s">
        <v>23</v>
      </c>
      <c r="D170" s="10">
        <v>154.88</v>
      </c>
      <c r="E170" s="39">
        <v>0</v>
      </c>
      <c r="F170" s="12">
        <f t="shared" si="26"/>
        <v>0</v>
      </c>
      <c r="G170" s="31" t="e">
        <f t="shared" si="27"/>
        <v>#DIV/0!</v>
      </c>
    </row>
    <row r="171" spans="1:7" ht="41.4" customHeight="1" x14ac:dyDescent="0.3">
      <c r="A171" s="10" t="s">
        <v>210</v>
      </c>
      <c r="B171" s="11" t="s">
        <v>520</v>
      </c>
      <c r="C171" s="10" t="s">
        <v>5</v>
      </c>
      <c r="D171" s="10">
        <v>10.82</v>
      </c>
      <c r="E171" s="39">
        <v>0</v>
      </c>
      <c r="F171" s="12">
        <f t="shared" si="26"/>
        <v>0</v>
      </c>
      <c r="G171" s="31" t="e">
        <f t="shared" si="27"/>
        <v>#DIV/0!</v>
      </c>
    </row>
    <row r="172" spans="1:7" ht="41.4" customHeight="1" x14ac:dyDescent="0.3">
      <c r="A172" s="10" t="s">
        <v>211</v>
      </c>
      <c r="B172" s="11" t="s">
        <v>521</v>
      </c>
      <c r="C172" s="10" t="s">
        <v>5</v>
      </c>
      <c r="D172" s="10">
        <v>11.07</v>
      </c>
      <c r="E172" s="39">
        <v>0</v>
      </c>
      <c r="F172" s="12">
        <f t="shared" si="26"/>
        <v>0</v>
      </c>
      <c r="G172" s="31" t="e">
        <f t="shared" si="27"/>
        <v>#DIV/0!</v>
      </c>
    </row>
    <row r="173" spans="1:7" ht="41.4" customHeight="1" x14ac:dyDescent="0.3">
      <c r="A173" s="10" t="s">
        <v>213</v>
      </c>
      <c r="B173" s="11" t="s">
        <v>522</v>
      </c>
      <c r="C173" s="10" t="s">
        <v>5</v>
      </c>
      <c r="D173" s="10">
        <v>9.01</v>
      </c>
      <c r="E173" s="39">
        <v>0</v>
      </c>
      <c r="F173" s="12">
        <f t="shared" si="26"/>
        <v>0</v>
      </c>
      <c r="G173" s="31" t="e">
        <f t="shared" si="27"/>
        <v>#DIV/0!</v>
      </c>
    </row>
    <row r="174" spans="1:7" ht="41.4" customHeight="1" x14ac:dyDescent="0.3">
      <c r="A174" s="10" t="s">
        <v>215</v>
      </c>
      <c r="B174" s="11" t="s">
        <v>523</v>
      </c>
      <c r="C174" s="10" t="s">
        <v>5</v>
      </c>
      <c r="D174" s="10">
        <v>3.15</v>
      </c>
      <c r="E174" s="39">
        <v>0</v>
      </c>
      <c r="F174" s="12">
        <f t="shared" si="26"/>
        <v>0</v>
      </c>
      <c r="G174" s="31" t="e">
        <f t="shared" si="27"/>
        <v>#DIV/0!</v>
      </c>
    </row>
    <row r="175" spans="1:7" ht="12.15" customHeight="1" x14ac:dyDescent="0.3">
      <c r="A175" s="5"/>
      <c r="B175" s="6"/>
      <c r="C175" s="5"/>
      <c r="D175" s="5"/>
      <c r="E175" s="8"/>
      <c r="F175" s="8"/>
      <c r="G175" s="9"/>
    </row>
    <row r="176" spans="1:7" ht="25.95" customHeight="1" x14ac:dyDescent="0.3">
      <c r="A176" s="21"/>
      <c r="B176" s="177"/>
      <c r="C176" s="177"/>
      <c r="D176" s="177"/>
      <c r="E176" s="177"/>
      <c r="F176" s="48">
        <f>+SUM(F164:F174)</f>
        <v>0</v>
      </c>
      <c r="G176" s="49" t="e">
        <f>+SUM(G164:G174)</f>
        <v>#DIV/0!</v>
      </c>
    </row>
    <row r="177" spans="1:7" s="45" customFormat="1" ht="26.4" customHeight="1" x14ac:dyDescent="0.3">
      <c r="A177" s="131">
        <v>5</v>
      </c>
      <c r="B177" s="176" t="s">
        <v>20</v>
      </c>
      <c r="C177" s="176"/>
      <c r="D177" s="176"/>
      <c r="E177" s="176"/>
      <c r="F177" s="176"/>
      <c r="G177" s="176"/>
    </row>
    <row r="178" spans="1:7" ht="25.95" customHeight="1" x14ac:dyDescent="0.3">
      <c r="A178" s="5" t="s">
        <v>217</v>
      </c>
      <c r="B178" s="11" t="s">
        <v>218</v>
      </c>
      <c r="C178" s="5" t="s">
        <v>2</v>
      </c>
      <c r="D178" s="5">
        <v>272.05</v>
      </c>
      <c r="E178" s="38">
        <v>0</v>
      </c>
      <c r="F178" s="8">
        <f>+D178*E178</f>
        <v>0</v>
      </c>
      <c r="G178" s="29" t="e">
        <f>+F178/$G$389</f>
        <v>#DIV/0!</v>
      </c>
    </row>
    <row r="179" spans="1:7" ht="25.95" customHeight="1" x14ac:dyDescent="0.3">
      <c r="A179" s="5" t="s">
        <v>97</v>
      </c>
      <c r="B179" s="11" t="s">
        <v>21</v>
      </c>
      <c r="C179" s="5" t="s">
        <v>2</v>
      </c>
      <c r="D179" s="5">
        <v>390.8</v>
      </c>
      <c r="E179" s="38">
        <v>0</v>
      </c>
      <c r="F179" s="8">
        <f t="shared" ref="F179:F185" si="28">+D179*E179</f>
        <v>0</v>
      </c>
      <c r="G179" s="29" t="e">
        <f t="shared" ref="G179:G185" si="29">+F179/$G$389</f>
        <v>#DIV/0!</v>
      </c>
    </row>
    <row r="180" spans="1:7" ht="42.6" customHeight="1" x14ac:dyDescent="0.3">
      <c r="A180" s="10" t="s">
        <v>140</v>
      </c>
      <c r="B180" s="11" t="s">
        <v>516</v>
      </c>
      <c r="C180" s="10" t="s">
        <v>2</v>
      </c>
      <c r="D180" s="10">
        <v>118.75</v>
      </c>
      <c r="E180" s="39">
        <v>0</v>
      </c>
      <c r="F180" s="8">
        <f t="shared" si="28"/>
        <v>0</v>
      </c>
      <c r="G180" s="29" t="e">
        <f t="shared" si="29"/>
        <v>#DIV/0!</v>
      </c>
    </row>
    <row r="181" spans="1:7" ht="33" customHeight="1" x14ac:dyDescent="0.3">
      <c r="A181" s="10" t="s">
        <v>219</v>
      </c>
      <c r="B181" s="11" t="s">
        <v>524</v>
      </c>
      <c r="C181" s="10" t="s">
        <v>2</v>
      </c>
      <c r="D181" s="10">
        <v>272.05</v>
      </c>
      <c r="E181" s="39">
        <v>0</v>
      </c>
      <c r="F181" s="8">
        <f t="shared" si="28"/>
        <v>0</v>
      </c>
      <c r="G181" s="29" t="e">
        <f t="shared" si="29"/>
        <v>#DIV/0!</v>
      </c>
    </row>
    <row r="182" spans="1:7" ht="25.95" customHeight="1" x14ac:dyDescent="0.3">
      <c r="A182" s="5" t="s">
        <v>221</v>
      </c>
      <c r="B182" s="11" t="s">
        <v>222</v>
      </c>
      <c r="C182" s="5" t="s">
        <v>23</v>
      </c>
      <c r="D182" s="5">
        <v>72.95</v>
      </c>
      <c r="E182" s="38">
        <v>0</v>
      </c>
      <c r="F182" s="8">
        <f t="shared" si="28"/>
        <v>0</v>
      </c>
      <c r="G182" s="29" t="e">
        <f t="shared" si="29"/>
        <v>#DIV/0!</v>
      </c>
    </row>
    <row r="183" spans="1:7" ht="25.95" customHeight="1" x14ac:dyDescent="0.3">
      <c r="A183" s="5" t="s">
        <v>98</v>
      </c>
      <c r="B183" s="11" t="s">
        <v>22</v>
      </c>
      <c r="C183" s="5" t="s">
        <v>23</v>
      </c>
      <c r="D183" s="5">
        <v>158.75</v>
      </c>
      <c r="E183" s="38">
        <v>0</v>
      </c>
      <c r="F183" s="8">
        <f t="shared" si="28"/>
        <v>0</v>
      </c>
      <c r="G183" s="29" t="e">
        <f t="shared" si="29"/>
        <v>#DIV/0!</v>
      </c>
    </row>
    <row r="184" spans="1:7" ht="40.950000000000003" customHeight="1" x14ac:dyDescent="0.3">
      <c r="A184" s="5" t="s">
        <v>99</v>
      </c>
      <c r="B184" s="11" t="s">
        <v>517</v>
      </c>
      <c r="C184" s="5" t="s">
        <v>2</v>
      </c>
      <c r="D184" s="5">
        <v>368.05</v>
      </c>
      <c r="E184" s="38">
        <v>0</v>
      </c>
      <c r="F184" s="8">
        <f t="shared" si="28"/>
        <v>0</v>
      </c>
      <c r="G184" s="29" t="e">
        <f t="shared" si="29"/>
        <v>#DIV/0!</v>
      </c>
    </row>
    <row r="185" spans="1:7" ht="25.95" customHeight="1" x14ac:dyDescent="0.3">
      <c r="A185" s="5" t="s">
        <v>223</v>
      </c>
      <c r="B185" s="11" t="s">
        <v>224</v>
      </c>
      <c r="C185" s="5" t="s">
        <v>23</v>
      </c>
      <c r="D185" s="5">
        <v>192</v>
      </c>
      <c r="E185" s="8">
        <v>0</v>
      </c>
      <c r="F185" s="8">
        <f t="shared" si="28"/>
        <v>0</v>
      </c>
      <c r="G185" s="29" t="e">
        <f t="shared" si="29"/>
        <v>#DIV/0!</v>
      </c>
    </row>
    <row r="186" spans="1:7" ht="12.15" customHeight="1" x14ac:dyDescent="0.3">
      <c r="A186" s="5"/>
      <c r="B186" s="6"/>
      <c r="C186" s="5"/>
      <c r="D186" s="5"/>
      <c r="E186" s="8"/>
      <c r="F186" s="8"/>
      <c r="G186" s="9"/>
    </row>
    <row r="187" spans="1:7" ht="25.95" customHeight="1" x14ac:dyDescent="0.3">
      <c r="A187" s="21"/>
      <c r="B187" s="177"/>
      <c r="C187" s="177"/>
      <c r="D187" s="177"/>
      <c r="E187" s="177"/>
      <c r="F187" s="48">
        <f>+SUM(F178:F185)</f>
        <v>0</v>
      </c>
      <c r="G187" s="49" t="e">
        <f>+SUM(G178:G185)</f>
        <v>#DIV/0!</v>
      </c>
    </row>
    <row r="188" spans="1:7" s="45" customFormat="1" ht="26.4" customHeight="1" x14ac:dyDescent="0.3">
      <c r="A188" s="131">
        <v>6</v>
      </c>
      <c r="B188" s="176" t="s">
        <v>24</v>
      </c>
      <c r="C188" s="176"/>
      <c r="D188" s="176"/>
      <c r="E188" s="176"/>
      <c r="F188" s="176"/>
      <c r="G188" s="176"/>
    </row>
    <row r="189" spans="1:7" ht="30.6" customHeight="1" x14ac:dyDescent="0.3">
      <c r="A189" s="5" t="s">
        <v>100</v>
      </c>
      <c r="B189" s="11" t="s">
        <v>25</v>
      </c>
      <c r="C189" s="5" t="s">
        <v>2</v>
      </c>
      <c r="D189" s="7">
        <v>387.20799457994582</v>
      </c>
      <c r="E189" s="38">
        <v>0</v>
      </c>
      <c r="F189" s="8">
        <f>+D189*E189</f>
        <v>0</v>
      </c>
      <c r="G189" s="29" t="e">
        <f>+F189/$G$389</f>
        <v>#DIV/0!</v>
      </c>
    </row>
    <row r="190" spans="1:7" ht="30.6" customHeight="1" x14ac:dyDescent="0.3">
      <c r="A190" s="5" t="s">
        <v>101</v>
      </c>
      <c r="B190" s="11" t="s">
        <v>26</v>
      </c>
      <c r="C190" s="5" t="s">
        <v>23</v>
      </c>
      <c r="D190" s="5">
        <v>49.9</v>
      </c>
      <c r="E190" s="38">
        <v>0</v>
      </c>
      <c r="F190" s="8">
        <f t="shared" ref="F190:F192" si="30">+D190*E190</f>
        <v>0</v>
      </c>
      <c r="G190" s="29" t="e">
        <f t="shared" ref="G190:G192" si="31">+F190/$G$389</f>
        <v>#DIV/0!</v>
      </c>
    </row>
    <row r="191" spans="1:7" ht="30.6" customHeight="1" x14ac:dyDescent="0.3">
      <c r="A191" s="5" t="s">
        <v>225</v>
      </c>
      <c r="B191" s="11" t="s">
        <v>226</v>
      </c>
      <c r="C191" s="5" t="s">
        <v>2</v>
      </c>
      <c r="D191" s="5">
        <v>31.2</v>
      </c>
      <c r="E191" s="38">
        <v>0</v>
      </c>
      <c r="F191" s="8">
        <f t="shared" si="30"/>
        <v>0</v>
      </c>
      <c r="G191" s="29" t="e">
        <f t="shared" si="31"/>
        <v>#DIV/0!</v>
      </c>
    </row>
    <row r="192" spans="1:7" ht="30.6" customHeight="1" x14ac:dyDescent="0.3">
      <c r="A192" s="5" t="s">
        <v>102</v>
      </c>
      <c r="B192" s="11" t="s">
        <v>27</v>
      </c>
      <c r="C192" s="5" t="s">
        <v>28</v>
      </c>
      <c r="D192" s="5">
        <v>124</v>
      </c>
      <c r="E192" s="38">
        <v>0</v>
      </c>
      <c r="F192" s="8">
        <f t="shared" si="30"/>
        <v>0</v>
      </c>
      <c r="G192" s="29" t="e">
        <f t="shared" si="31"/>
        <v>#DIV/0!</v>
      </c>
    </row>
    <row r="193" spans="1:7" ht="12.15" customHeight="1" x14ac:dyDescent="0.3">
      <c r="A193" s="5"/>
      <c r="B193" s="6"/>
      <c r="C193" s="5"/>
      <c r="D193" s="5"/>
      <c r="E193" s="8"/>
      <c r="F193" s="8"/>
      <c r="G193" s="9"/>
    </row>
    <row r="194" spans="1:7" ht="25.95" customHeight="1" x14ac:dyDescent="0.3">
      <c r="A194" s="21"/>
      <c r="B194" s="177"/>
      <c r="C194" s="177"/>
      <c r="D194" s="177"/>
      <c r="E194" s="177"/>
      <c r="F194" s="48">
        <f>+SUM(F189:F192)</f>
        <v>0</v>
      </c>
      <c r="G194" s="49" t="e">
        <f>+SUM(G189:G192)</f>
        <v>#DIV/0!</v>
      </c>
    </row>
    <row r="195" spans="1:7" s="45" customFormat="1" ht="26.4" customHeight="1" x14ac:dyDescent="0.3">
      <c r="A195" s="131">
        <v>7</v>
      </c>
      <c r="B195" s="176" t="s">
        <v>29</v>
      </c>
      <c r="C195" s="176"/>
      <c r="D195" s="176"/>
      <c r="E195" s="176"/>
      <c r="F195" s="176"/>
      <c r="G195" s="176"/>
    </row>
    <row r="196" spans="1:7" ht="24" customHeight="1" x14ac:dyDescent="0.3">
      <c r="A196" s="5"/>
      <c r="B196" s="32" t="s">
        <v>30</v>
      </c>
      <c r="C196" s="5"/>
      <c r="D196" s="5"/>
      <c r="E196" s="8"/>
      <c r="F196" s="8"/>
      <c r="G196" s="29"/>
    </row>
    <row r="197" spans="1:7" ht="84" customHeight="1" x14ac:dyDescent="0.3">
      <c r="A197" s="10" t="s">
        <v>143</v>
      </c>
      <c r="B197" s="11" t="s">
        <v>515</v>
      </c>
      <c r="C197" s="10" t="s">
        <v>2</v>
      </c>
      <c r="D197" s="10">
        <v>597.6</v>
      </c>
      <c r="E197" s="12">
        <v>0</v>
      </c>
      <c r="F197" s="12">
        <f>D197*E197</f>
        <v>0</v>
      </c>
      <c r="G197" s="31" t="e">
        <f>+F197/$G$389</f>
        <v>#DIV/0!</v>
      </c>
    </row>
    <row r="198" spans="1:7" ht="22.95" customHeight="1" x14ac:dyDescent="0.3">
      <c r="A198" s="5" t="s">
        <v>103</v>
      </c>
      <c r="B198" s="11" t="s">
        <v>31</v>
      </c>
      <c r="C198" s="5" t="s">
        <v>13</v>
      </c>
      <c r="D198" s="5">
        <v>15012.95</v>
      </c>
      <c r="E198" s="8">
        <v>0</v>
      </c>
      <c r="F198" s="12">
        <f t="shared" ref="F198:F204" si="32">D198*E198</f>
        <v>0</v>
      </c>
      <c r="G198" s="31" t="e">
        <f t="shared" ref="G198:G204" si="33">+F198/$G$389</f>
        <v>#DIV/0!</v>
      </c>
    </row>
    <row r="199" spans="1:7" ht="22.95" customHeight="1" x14ac:dyDescent="0.3">
      <c r="A199" s="5" t="s">
        <v>104</v>
      </c>
      <c r="B199" s="11" t="s">
        <v>21</v>
      </c>
      <c r="C199" s="5" t="s">
        <v>2</v>
      </c>
      <c r="D199" s="5">
        <v>15</v>
      </c>
      <c r="E199" s="8">
        <v>0</v>
      </c>
      <c r="F199" s="12">
        <f t="shared" si="32"/>
        <v>0</v>
      </c>
      <c r="G199" s="31" t="e">
        <f t="shared" si="33"/>
        <v>#DIV/0!</v>
      </c>
    </row>
    <row r="200" spans="1:7" ht="22.95" customHeight="1" x14ac:dyDescent="0.3">
      <c r="A200" s="5" t="s">
        <v>227</v>
      </c>
      <c r="B200" s="11" t="s">
        <v>228</v>
      </c>
      <c r="C200" s="5" t="s">
        <v>2</v>
      </c>
      <c r="D200" s="5">
        <v>36</v>
      </c>
      <c r="E200" s="8">
        <v>0</v>
      </c>
      <c r="F200" s="12">
        <f t="shared" si="32"/>
        <v>0</v>
      </c>
      <c r="G200" s="31" t="e">
        <f t="shared" si="33"/>
        <v>#DIV/0!</v>
      </c>
    </row>
    <row r="201" spans="1:7" ht="24" customHeight="1" x14ac:dyDescent="0.3">
      <c r="A201" s="5"/>
      <c r="B201" s="32" t="s">
        <v>32</v>
      </c>
      <c r="C201" s="5"/>
      <c r="D201" s="5"/>
      <c r="E201" s="8"/>
      <c r="F201" s="8"/>
      <c r="G201" s="31"/>
    </row>
    <row r="202" spans="1:7" ht="27" customHeight="1" x14ac:dyDescent="0.3">
      <c r="A202" s="5" t="s">
        <v>105</v>
      </c>
      <c r="B202" s="11" t="s">
        <v>33</v>
      </c>
      <c r="C202" s="5" t="s">
        <v>2</v>
      </c>
      <c r="D202" s="5">
        <v>37.5</v>
      </c>
      <c r="E202" s="8">
        <v>0</v>
      </c>
      <c r="F202" s="12">
        <f t="shared" si="32"/>
        <v>0</v>
      </c>
      <c r="G202" s="31" t="e">
        <f t="shared" si="33"/>
        <v>#DIV/0!</v>
      </c>
    </row>
    <row r="203" spans="1:7" ht="24" customHeight="1" x14ac:dyDescent="0.3">
      <c r="A203" s="5"/>
      <c r="B203" s="32" t="s">
        <v>229</v>
      </c>
      <c r="C203" s="5"/>
      <c r="D203" s="5"/>
      <c r="E203" s="8"/>
      <c r="F203" s="8"/>
      <c r="G203" s="31"/>
    </row>
    <row r="204" spans="1:7" ht="36.6" customHeight="1" x14ac:dyDescent="0.3">
      <c r="A204" s="10" t="s">
        <v>230</v>
      </c>
      <c r="B204" s="11" t="s">
        <v>525</v>
      </c>
      <c r="C204" s="10" t="s">
        <v>2</v>
      </c>
      <c r="D204" s="10">
        <v>72.150000000000006</v>
      </c>
      <c r="E204" s="12">
        <v>0</v>
      </c>
      <c r="F204" s="12">
        <f t="shared" si="32"/>
        <v>0</v>
      </c>
      <c r="G204" s="31" t="e">
        <f t="shared" si="33"/>
        <v>#DIV/0!</v>
      </c>
    </row>
    <row r="205" spans="1:7" ht="12.15" customHeight="1" x14ac:dyDescent="0.3">
      <c r="A205" s="5"/>
      <c r="B205" s="6"/>
      <c r="C205" s="5"/>
      <c r="D205" s="5"/>
      <c r="E205" s="8"/>
      <c r="F205" s="8"/>
      <c r="G205" s="9"/>
    </row>
    <row r="206" spans="1:7" ht="25.95" customHeight="1" x14ac:dyDescent="0.3">
      <c r="A206" s="21"/>
      <c r="B206" s="177"/>
      <c r="C206" s="177"/>
      <c r="D206" s="177"/>
      <c r="E206" s="177"/>
      <c r="F206" s="48">
        <f>ROUNDUP(SUM(F197:F204),0)</f>
        <v>0</v>
      </c>
      <c r="G206" s="49" t="e">
        <f>+SUM(G197:G204)</f>
        <v>#DIV/0!</v>
      </c>
    </row>
    <row r="207" spans="1:7" s="45" customFormat="1" ht="26.4" customHeight="1" x14ac:dyDescent="0.3">
      <c r="A207" s="131">
        <v>8</v>
      </c>
      <c r="B207" s="176" t="s">
        <v>34</v>
      </c>
      <c r="C207" s="176"/>
      <c r="D207" s="176"/>
      <c r="E207" s="176"/>
      <c r="F207" s="176"/>
      <c r="G207" s="176"/>
    </row>
    <row r="208" spans="1:7" ht="24" customHeight="1" x14ac:dyDescent="0.3">
      <c r="A208" s="16" t="s">
        <v>232</v>
      </c>
      <c r="B208" s="32" t="s">
        <v>0</v>
      </c>
      <c r="C208" s="5"/>
      <c r="D208" s="5"/>
      <c r="E208" s="8"/>
      <c r="F208" s="8"/>
      <c r="G208" s="29"/>
    </row>
    <row r="209" spans="1:7" ht="24.6" customHeight="1" x14ac:dyDescent="0.3">
      <c r="A209" s="5" t="s">
        <v>233</v>
      </c>
      <c r="B209" s="11" t="s">
        <v>4</v>
      </c>
      <c r="C209" s="5" t="s">
        <v>234</v>
      </c>
      <c r="D209" s="5">
        <v>657</v>
      </c>
      <c r="E209" s="8">
        <v>0</v>
      </c>
      <c r="F209" s="8">
        <f>+D209*E209</f>
        <v>0</v>
      </c>
      <c r="G209" s="29" t="e">
        <f>+F209/$G$389</f>
        <v>#DIV/0!</v>
      </c>
    </row>
    <row r="210" spans="1:7" ht="24.6" customHeight="1" x14ac:dyDescent="0.3">
      <c r="A210" s="10" t="s">
        <v>235</v>
      </c>
      <c r="B210" s="11" t="s">
        <v>6</v>
      </c>
      <c r="C210" s="10" t="s">
        <v>234</v>
      </c>
      <c r="D210" s="10">
        <v>333</v>
      </c>
      <c r="E210" s="12">
        <v>0</v>
      </c>
      <c r="F210" s="8">
        <f t="shared" ref="F210:F273" si="34">+D210*E210</f>
        <v>0</v>
      </c>
      <c r="G210" s="29" t="e">
        <f t="shared" ref="G210:G273" si="35">+F210/$G$389</f>
        <v>#DIV/0!</v>
      </c>
    </row>
    <row r="211" spans="1:7" ht="24" customHeight="1" x14ac:dyDescent="0.3">
      <c r="A211" s="16" t="s">
        <v>236</v>
      </c>
      <c r="B211" s="32" t="s">
        <v>237</v>
      </c>
      <c r="C211" s="5"/>
      <c r="D211" s="5"/>
      <c r="E211" s="8"/>
      <c r="F211" s="8"/>
      <c r="G211" s="29" t="e">
        <f t="shared" si="35"/>
        <v>#DIV/0!</v>
      </c>
    </row>
    <row r="212" spans="1:7" ht="21" customHeight="1" x14ac:dyDescent="0.3">
      <c r="A212" s="5"/>
      <c r="B212" s="32" t="s">
        <v>238</v>
      </c>
      <c r="C212" s="5"/>
      <c r="D212" s="5"/>
      <c r="E212" s="8"/>
      <c r="F212" s="8"/>
      <c r="G212" s="29" t="e">
        <f t="shared" si="35"/>
        <v>#DIV/0!</v>
      </c>
    </row>
    <row r="213" spans="1:7" ht="36.6" customHeight="1" x14ac:dyDescent="0.3">
      <c r="A213" s="10" t="s">
        <v>239</v>
      </c>
      <c r="B213" s="11" t="s">
        <v>528</v>
      </c>
      <c r="C213" s="10" t="s">
        <v>234</v>
      </c>
      <c r="D213" s="10">
        <v>324</v>
      </c>
      <c r="E213" s="12">
        <v>0</v>
      </c>
      <c r="F213" s="8">
        <f t="shared" si="34"/>
        <v>0</v>
      </c>
      <c r="G213" s="29" t="e">
        <f t="shared" si="35"/>
        <v>#DIV/0!</v>
      </c>
    </row>
    <row r="214" spans="1:7" ht="39.6" customHeight="1" x14ac:dyDescent="0.3">
      <c r="A214" s="10" t="s">
        <v>241</v>
      </c>
      <c r="B214" s="11" t="s">
        <v>242</v>
      </c>
      <c r="C214" s="10" t="s">
        <v>234</v>
      </c>
      <c r="D214" s="10">
        <v>335</v>
      </c>
      <c r="E214" s="12">
        <v>0</v>
      </c>
      <c r="F214" s="8">
        <f t="shared" si="34"/>
        <v>0</v>
      </c>
      <c r="G214" s="29" t="e">
        <f t="shared" si="35"/>
        <v>#DIV/0!</v>
      </c>
    </row>
    <row r="215" spans="1:7" ht="24" customHeight="1" x14ac:dyDescent="0.3">
      <c r="A215" s="16" t="s">
        <v>243</v>
      </c>
      <c r="B215" s="32" t="s">
        <v>244</v>
      </c>
      <c r="C215" s="5"/>
      <c r="D215" s="5"/>
      <c r="E215" s="8"/>
      <c r="F215" s="8"/>
      <c r="G215" s="29" t="e">
        <f t="shared" si="35"/>
        <v>#DIV/0!</v>
      </c>
    </row>
    <row r="216" spans="1:7" ht="33.6" customHeight="1" x14ac:dyDescent="0.3">
      <c r="A216" s="5" t="s">
        <v>245</v>
      </c>
      <c r="B216" s="11" t="s">
        <v>246</v>
      </c>
      <c r="C216" s="5" t="s">
        <v>147</v>
      </c>
      <c r="D216" s="5">
        <v>7</v>
      </c>
      <c r="E216" s="8">
        <v>0</v>
      </c>
      <c r="F216" s="8">
        <f t="shared" si="34"/>
        <v>0</v>
      </c>
      <c r="G216" s="29" t="e">
        <f t="shared" si="35"/>
        <v>#DIV/0!</v>
      </c>
    </row>
    <row r="217" spans="1:7" ht="33.6" customHeight="1" x14ac:dyDescent="0.3">
      <c r="A217" s="5" t="s">
        <v>247</v>
      </c>
      <c r="B217" s="11" t="s">
        <v>248</v>
      </c>
      <c r="C217" s="5" t="s">
        <v>38</v>
      </c>
      <c r="D217" s="5">
        <v>8</v>
      </c>
      <c r="E217" s="8">
        <v>0</v>
      </c>
      <c r="F217" s="8">
        <f t="shared" si="34"/>
        <v>0</v>
      </c>
      <c r="G217" s="29" t="e">
        <f t="shared" si="35"/>
        <v>#DIV/0!</v>
      </c>
    </row>
    <row r="218" spans="1:7" ht="33.6" customHeight="1" x14ac:dyDescent="0.3">
      <c r="A218" s="5" t="s">
        <v>249</v>
      </c>
      <c r="B218" s="11" t="s">
        <v>250</v>
      </c>
      <c r="C218" s="5" t="s">
        <v>38</v>
      </c>
      <c r="D218" s="5">
        <v>4</v>
      </c>
      <c r="E218" s="8">
        <v>0</v>
      </c>
      <c r="F218" s="8">
        <f t="shared" si="34"/>
        <v>0</v>
      </c>
      <c r="G218" s="29" t="e">
        <f t="shared" si="35"/>
        <v>#DIV/0!</v>
      </c>
    </row>
    <row r="219" spans="1:7" ht="33.6" customHeight="1" x14ac:dyDescent="0.3">
      <c r="A219" s="5" t="s">
        <v>251</v>
      </c>
      <c r="B219" s="11" t="s">
        <v>252</v>
      </c>
      <c r="C219" s="5" t="s">
        <v>38</v>
      </c>
      <c r="D219" s="5">
        <v>2</v>
      </c>
      <c r="E219" s="8">
        <v>0</v>
      </c>
      <c r="F219" s="8">
        <f t="shared" si="34"/>
        <v>0</v>
      </c>
      <c r="G219" s="29" t="e">
        <f t="shared" si="35"/>
        <v>#DIV/0!</v>
      </c>
    </row>
    <row r="220" spans="1:7" ht="33.6" customHeight="1" x14ac:dyDescent="0.3">
      <c r="A220" s="5" t="s">
        <v>253</v>
      </c>
      <c r="B220" s="11" t="s">
        <v>254</v>
      </c>
      <c r="C220" s="5" t="s">
        <v>38</v>
      </c>
      <c r="D220" s="5">
        <v>1</v>
      </c>
      <c r="E220" s="8">
        <v>0</v>
      </c>
      <c r="F220" s="8">
        <f t="shared" si="34"/>
        <v>0</v>
      </c>
      <c r="G220" s="29" t="e">
        <f t="shared" si="35"/>
        <v>#DIV/0!</v>
      </c>
    </row>
    <row r="221" spans="1:7" ht="33.6" customHeight="1" x14ac:dyDescent="0.3">
      <c r="A221" s="5" t="s">
        <v>255</v>
      </c>
      <c r="B221" s="11" t="s">
        <v>256</v>
      </c>
      <c r="C221" s="5" t="s">
        <v>38</v>
      </c>
      <c r="D221" s="5">
        <v>2</v>
      </c>
      <c r="E221" s="8">
        <v>0</v>
      </c>
      <c r="F221" s="8">
        <f t="shared" si="34"/>
        <v>0</v>
      </c>
      <c r="G221" s="29" t="e">
        <f t="shared" si="35"/>
        <v>#DIV/0!</v>
      </c>
    </row>
    <row r="222" spans="1:7" ht="33.6" customHeight="1" x14ac:dyDescent="0.3">
      <c r="A222" s="5" t="s">
        <v>257</v>
      </c>
      <c r="B222" s="11" t="s">
        <v>258</v>
      </c>
      <c r="C222" s="5" t="s">
        <v>38</v>
      </c>
      <c r="D222" s="5">
        <v>2</v>
      </c>
      <c r="E222" s="8">
        <v>0</v>
      </c>
      <c r="F222" s="8">
        <f t="shared" si="34"/>
        <v>0</v>
      </c>
      <c r="G222" s="29" t="e">
        <f t="shared" si="35"/>
        <v>#DIV/0!</v>
      </c>
    </row>
    <row r="223" spans="1:7" ht="33.6" customHeight="1" x14ac:dyDescent="0.3">
      <c r="A223" s="5" t="s">
        <v>259</v>
      </c>
      <c r="B223" s="11" t="s">
        <v>260</v>
      </c>
      <c r="C223" s="5" t="s">
        <v>38</v>
      </c>
      <c r="D223" s="5">
        <v>4</v>
      </c>
      <c r="E223" s="8">
        <v>0</v>
      </c>
      <c r="F223" s="8">
        <f t="shared" si="34"/>
        <v>0</v>
      </c>
      <c r="G223" s="29" t="e">
        <f t="shared" si="35"/>
        <v>#DIV/0!</v>
      </c>
    </row>
    <row r="224" spans="1:7" ht="33.6" customHeight="1" x14ac:dyDescent="0.3">
      <c r="A224" s="5" t="s">
        <v>261</v>
      </c>
      <c r="B224" s="11" t="s">
        <v>262</v>
      </c>
      <c r="C224" s="5" t="s">
        <v>38</v>
      </c>
      <c r="D224" s="5">
        <v>3</v>
      </c>
      <c r="E224" s="8">
        <v>0</v>
      </c>
      <c r="F224" s="8">
        <f t="shared" si="34"/>
        <v>0</v>
      </c>
      <c r="G224" s="29" t="e">
        <f t="shared" si="35"/>
        <v>#DIV/0!</v>
      </c>
    </row>
    <row r="225" spans="1:7" ht="33.6" customHeight="1" x14ac:dyDescent="0.3">
      <c r="A225" s="5" t="s">
        <v>263</v>
      </c>
      <c r="B225" s="11" t="s">
        <v>264</v>
      </c>
      <c r="C225" s="5" t="s">
        <v>38</v>
      </c>
      <c r="D225" s="5">
        <v>1</v>
      </c>
      <c r="E225" s="8">
        <v>0</v>
      </c>
      <c r="F225" s="8">
        <f t="shared" si="34"/>
        <v>0</v>
      </c>
      <c r="G225" s="29" t="e">
        <f t="shared" si="35"/>
        <v>#DIV/0!</v>
      </c>
    </row>
    <row r="226" spans="1:7" ht="33.6" customHeight="1" x14ac:dyDescent="0.3">
      <c r="A226" s="5" t="s">
        <v>265</v>
      </c>
      <c r="B226" s="11" t="s">
        <v>266</v>
      </c>
      <c r="C226" s="5" t="s">
        <v>38</v>
      </c>
      <c r="D226" s="5">
        <v>2</v>
      </c>
      <c r="E226" s="8">
        <v>0</v>
      </c>
      <c r="F226" s="8">
        <f t="shared" si="34"/>
        <v>0</v>
      </c>
      <c r="G226" s="29" t="e">
        <f t="shared" si="35"/>
        <v>#DIV/0!</v>
      </c>
    </row>
    <row r="227" spans="1:7" ht="33.6" customHeight="1" x14ac:dyDescent="0.3">
      <c r="A227" s="10" t="s">
        <v>267</v>
      </c>
      <c r="B227" s="11" t="s">
        <v>268</v>
      </c>
      <c r="C227" s="10" t="s">
        <v>28</v>
      </c>
      <c r="D227" s="10">
        <v>1</v>
      </c>
      <c r="E227" s="12">
        <v>0</v>
      </c>
      <c r="F227" s="8">
        <f t="shared" si="34"/>
        <v>0</v>
      </c>
      <c r="G227" s="29" t="e">
        <f t="shared" si="35"/>
        <v>#DIV/0!</v>
      </c>
    </row>
    <row r="228" spans="1:7" ht="33.6" customHeight="1" x14ac:dyDescent="0.3">
      <c r="A228" s="10" t="s">
        <v>269</v>
      </c>
      <c r="B228" s="11" t="s">
        <v>270</v>
      </c>
      <c r="C228" s="10" t="s">
        <v>28</v>
      </c>
      <c r="D228" s="10">
        <v>1</v>
      </c>
      <c r="E228" s="12">
        <v>0</v>
      </c>
      <c r="F228" s="8">
        <f t="shared" si="34"/>
        <v>0</v>
      </c>
      <c r="G228" s="29" t="e">
        <f t="shared" si="35"/>
        <v>#DIV/0!</v>
      </c>
    </row>
    <row r="229" spans="1:7" ht="34.200000000000003" customHeight="1" x14ac:dyDescent="0.3">
      <c r="A229" s="16" t="s">
        <v>106</v>
      </c>
      <c r="B229" s="32" t="s">
        <v>35</v>
      </c>
      <c r="C229" s="5"/>
      <c r="D229" s="5"/>
      <c r="E229" s="8"/>
      <c r="F229" s="8"/>
      <c r="G229" s="29" t="e">
        <f t="shared" si="35"/>
        <v>#DIV/0!</v>
      </c>
    </row>
    <row r="230" spans="1:7" ht="37.950000000000003" customHeight="1" x14ac:dyDescent="0.3">
      <c r="A230" s="5" t="s">
        <v>36</v>
      </c>
      <c r="B230" s="11" t="s">
        <v>37</v>
      </c>
      <c r="C230" s="5" t="s">
        <v>38</v>
      </c>
      <c r="D230" s="5">
        <v>26</v>
      </c>
      <c r="E230" s="8">
        <v>0</v>
      </c>
      <c r="F230" s="8">
        <f t="shared" si="34"/>
        <v>0</v>
      </c>
      <c r="G230" s="29" t="e">
        <f t="shared" si="35"/>
        <v>#DIV/0!</v>
      </c>
    </row>
    <row r="231" spans="1:7" ht="37.950000000000003" customHeight="1" x14ac:dyDescent="0.3">
      <c r="A231" s="5" t="s">
        <v>39</v>
      </c>
      <c r="B231" s="11" t="s">
        <v>40</v>
      </c>
      <c r="C231" s="5" t="s">
        <v>38</v>
      </c>
      <c r="D231" s="5">
        <v>4</v>
      </c>
      <c r="E231" s="8">
        <v>0</v>
      </c>
      <c r="F231" s="8">
        <f t="shared" si="34"/>
        <v>0</v>
      </c>
      <c r="G231" s="29" t="e">
        <f t="shared" si="35"/>
        <v>#DIV/0!</v>
      </c>
    </row>
    <row r="232" spans="1:7" ht="37.950000000000003" customHeight="1" x14ac:dyDescent="0.3">
      <c r="A232" s="5" t="s">
        <v>271</v>
      </c>
      <c r="B232" s="11" t="s">
        <v>272</v>
      </c>
      <c r="C232" s="5" t="s">
        <v>38</v>
      </c>
      <c r="D232" s="5">
        <v>2</v>
      </c>
      <c r="E232" s="8">
        <v>0</v>
      </c>
      <c r="F232" s="8">
        <f t="shared" si="34"/>
        <v>0</v>
      </c>
      <c r="G232" s="29" t="e">
        <f t="shared" si="35"/>
        <v>#DIV/0!</v>
      </c>
    </row>
    <row r="233" spans="1:7" ht="37.950000000000003" customHeight="1" x14ac:dyDescent="0.3">
      <c r="A233" s="5" t="s">
        <v>41</v>
      </c>
      <c r="B233" s="11" t="s">
        <v>42</v>
      </c>
      <c r="C233" s="5" t="s">
        <v>38</v>
      </c>
      <c r="D233" s="5">
        <v>10</v>
      </c>
      <c r="E233" s="8">
        <v>0</v>
      </c>
      <c r="F233" s="8">
        <f t="shared" si="34"/>
        <v>0</v>
      </c>
      <c r="G233" s="29" t="e">
        <f t="shared" si="35"/>
        <v>#DIV/0!</v>
      </c>
    </row>
    <row r="234" spans="1:7" ht="37.950000000000003" customHeight="1" x14ac:dyDescent="0.3">
      <c r="A234" s="5" t="s">
        <v>273</v>
      </c>
      <c r="B234" s="11" t="s">
        <v>274</v>
      </c>
      <c r="C234" s="5" t="s">
        <v>38</v>
      </c>
      <c r="D234" s="5">
        <v>3</v>
      </c>
      <c r="E234" s="8">
        <v>0</v>
      </c>
      <c r="F234" s="8">
        <f t="shared" si="34"/>
        <v>0</v>
      </c>
      <c r="G234" s="29" t="e">
        <f t="shared" si="35"/>
        <v>#DIV/0!</v>
      </c>
    </row>
    <row r="235" spans="1:7" ht="37.950000000000003" customHeight="1" x14ac:dyDescent="0.3">
      <c r="A235" s="10" t="s">
        <v>145</v>
      </c>
      <c r="B235" s="11" t="s">
        <v>146</v>
      </c>
      <c r="C235" s="10" t="s">
        <v>147</v>
      </c>
      <c r="D235" s="10">
        <v>88.8</v>
      </c>
      <c r="E235" s="12">
        <v>0</v>
      </c>
      <c r="F235" s="8">
        <f t="shared" si="34"/>
        <v>0</v>
      </c>
      <c r="G235" s="29" t="e">
        <f t="shared" si="35"/>
        <v>#DIV/0!</v>
      </c>
    </row>
    <row r="236" spans="1:7" ht="37.950000000000003" customHeight="1" x14ac:dyDescent="0.3">
      <c r="A236" s="10" t="s">
        <v>148</v>
      </c>
      <c r="B236" s="11" t="s">
        <v>512</v>
      </c>
      <c r="C236" s="10" t="s">
        <v>147</v>
      </c>
      <c r="D236" s="10">
        <v>18</v>
      </c>
      <c r="E236" s="12">
        <v>0</v>
      </c>
      <c r="F236" s="8">
        <f t="shared" si="34"/>
        <v>0</v>
      </c>
      <c r="G236" s="29" t="e">
        <f t="shared" si="35"/>
        <v>#DIV/0!</v>
      </c>
    </row>
    <row r="237" spans="1:7" ht="37.950000000000003" customHeight="1" x14ac:dyDescent="0.3">
      <c r="A237" s="10" t="s">
        <v>150</v>
      </c>
      <c r="B237" s="11" t="s">
        <v>511</v>
      </c>
      <c r="C237" s="10" t="s">
        <v>147</v>
      </c>
      <c r="D237" s="10">
        <v>373.2</v>
      </c>
      <c r="E237" s="12">
        <v>0</v>
      </c>
      <c r="F237" s="8">
        <f t="shared" si="34"/>
        <v>0</v>
      </c>
      <c r="G237" s="29" t="e">
        <f t="shared" si="35"/>
        <v>#DIV/0!</v>
      </c>
    </row>
    <row r="238" spans="1:7" ht="37.950000000000003" customHeight="1" x14ac:dyDescent="0.3">
      <c r="A238" s="10" t="s">
        <v>152</v>
      </c>
      <c r="B238" s="11" t="s">
        <v>526</v>
      </c>
      <c r="C238" s="10" t="s">
        <v>147</v>
      </c>
      <c r="D238" s="10">
        <v>20.399999999999999</v>
      </c>
      <c r="E238" s="12">
        <v>0</v>
      </c>
      <c r="F238" s="8">
        <f t="shared" si="34"/>
        <v>0</v>
      </c>
      <c r="G238" s="29" t="e">
        <f t="shared" si="35"/>
        <v>#DIV/0!</v>
      </c>
    </row>
    <row r="239" spans="1:7" ht="37.950000000000003" customHeight="1" x14ac:dyDescent="0.3">
      <c r="A239" s="10" t="s">
        <v>154</v>
      </c>
      <c r="B239" s="11" t="s">
        <v>509</v>
      </c>
      <c r="C239" s="10" t="s">
        <v>147</v>
      </c>
      <c r="D239" s="10">
        <v>13.2</v>
      </c>
      <c r="E239" s="12">
        <v>0</v>
      </c>
      <c r="F239" s="8">
        <f t="shared" si="34"/>
        <v>0</v>
      </c>
      <c r="G239" s="29" t="e">
        <f t="shared" si="35"/>
        <v>#DIV/0!</v>
      </c>
    </row>
    <row r="240" spans="1:7" ht="37.950000000000003" customHeight="1" x14ac:dyDescent="0.3">
      <c r="A240" s="10" t="s">
        <v>156</v>
      </c>
      <c r="B240" s="11" t="s">
        <v>527</v>
      </c>
      <c r="C240" s="10" t="s">
        <v>147</v>
      </c>
      <c r="D240" s="10">
        <v>20.399999999999999</v>
      </c>
      <c r="E240" s="12">
        <v>0</v>
      </c>
      <c r="F240" s="8">
        <f t="shared" si="34"/>
        <v>0</v>
      </c>
      <c r="G240" s="29" t="e">
        <f t="shared" si="35"/>
        <v>#DIV/0!</v>
      </c>
    </row>
    <row r="241" spans="1:7" ht="37.950000000000003" customHeight="1" x14ac:dyDescent="0.3">
      <c r="A241" s="5" t="s">
        <v>275</v>
      </c>
      <c r="B241" s="11" t="s">
        <v>276</v>
      </c>
      <c r="C241" s="5" t="s">
        <v>38</v>
      </c>
      <c r="D241" s="5">
        <v>3</v>
      </c>
      <c r="E241" s="8">
        <v>0</v>
      </c>
      <c r="F241" s="8">
        <f t="shared" si="34"/>
        <v>0</v>
      </c>
      <c r="G241" s="29" t="e">
        <f t="shared" si="35"/>
        <v>#DIV/0!</v>
      </c>
    </row>
    <row r="242" spans="1:7" ht="37.950000000000003" customHeight="1" x14ac:dyDescent="0.3">
      <c r="A242" s="10" t="s">
        <v>158</v>
      </c>
      <c r="B242" s="11" t="s">
        <v>159</v>
      </c>
      <c r="C242" s="10" t="s">
        <v>38</v>
      </c>
      <c r="D242" s="10">
        <v>6</v>
      </c>
      <c r="E242" s="12">
        <v>0</v>
      </c>
      <c r="F242" s="8">
        <f t="shared" si="34"/>
        <v>0</v>
      </c>
      <c r="G242" s="29" t="e">
        <f t="shared" si="35"/>
        <v>#DIV/0!</v>
      </c>
    </row>
    <row r="243" spans="1:7" ht="37.950000000000003" customHeight="1" x14ac:dyDescent="0.3">
      <c r="A243" s="10" t="s">
        <v>160</v>
      </c>
      <c r="B243" s="11" t="s">
        <v>161</v>
      </c>
      <c r="C243" s="10" t="s">
        <v>38</v>
      </c>
      <c r="D243" s="10">
        <v>2</v>
      </c>
      <c r="E243" s="12">
        <v>0</v>
      </c>
      <c r="F243" s="8">
        <f t="shared" si="34"/>
        <v>0</v>
      </c>
      <c r="G243" s="29" t="e">
        <f t="shared" si="35"/>
        <v>#DIV/0!</v>
      </c>
    </row>
    <row r="244" spans="1:7" ht="64.95" customHeight="1" x14ac:dyDescent="0.3">
      <c r="A244" s="10" t="s">
        <v>277</v>
      </c>
      <c r="B244" s="11" t="s">
        <v>278</v>
      </c>
      <c r="C244" s="10" t="s">
        <v>38</v>
      </c>
      <c r="D244" s="10">
        <v>1</v>
      </c>
      <c r="E244" s="12">
        <v>0</v>
      </c>
      <c r="F244" s="8">
        <f t="shared" si="34"/>
        <v>0</v>
      </c>
      <c r="G244" s="29" t="e">
        <f t="shared" si="35"/>
        <v>#DIV/0!</v>
      </c>
    </row>
    <row r="245" spans="1:7" ht="64.95" customHeight="1" x14ac:dyDescent="0.3">
      <c r="A245" s="10" t="s">
        <v>162</v>
      </c>
      <c r="B245" s="11" t="s">
        <v>279</v>
      </c>
      <c r="C245" s="10" t="s">
        <v>38</v>
      </c>
      <c r="D245" s="10">
        <v>4</v>
      </c>
      <c r="E245" s="12">
        <v>0</v>
      </c>
      <c r="F245" s="8">
        <f t="shared" si="34"/>
        <v>0</v>
      </c>
      <c r="G245" s="29" t="e">
        <f t="shared" si="35"/>
        <v>#DIV/0!</v>
      </c>
    </row>
    <row r="246" spans="1:7" ht="37.950000000000003" customHeight="1" x14ac:dyDescent="0.3">
      <c r="A246" s="10" t="s">
        <v>164</v>
      </c>
      <c r="B246" s="11" t="s">
        <v>165</v>
      </c>
      <c r="C246" s="10" t="s">
        <v>38</v>
      </c>
      <c r="D246" s="10">
        <v>4</v>
      </c>
      <c r="E246" s="12">
        <v>0</v>
      </c>
      <c r="F246" s="8">
        <f t="shared" si="34"/>
        <v>0</v>
      </c>
      <c r="G246" s="29" t="e">
        <f t="shared" si="35"/>
        <v>#DIV/0!</v>
      </c>
    </row>
    <row r="247" spans="1:7" ht="34.200000000000003" customHeight="1" x14ac:dyDescent="0.3">
      <c r="A247" s="16" t="s">
        <v>107</v>
      </c>
      <c r="B247" s="32" t="s">
        <v>280</v>
      </c>
      <c r="C247" s="5"/>
      <c r="D247" s="5"/>
      <c r="E247" s="8"/>
      <c r="F247" s="8"/>
      <c r="G247" s="29" t="e">
        <f t="shared" si="35"/>
        <v>#DIV/0!</v>
      </c>
    </row>
    <row r="248" spans="1:7" ht="30.6" customHeight="1" x14ac:dyDescent="0.3">
      <c r="A248" s="5" t="s">
        <v>44</v>
      </c>
      <c r="B248" s="11" t="s">
        <v>45</v>
      </c>
      <c r="C248" s="5" t="s">
        <v>46</v>
      </c>
      <c r="D248" s="5">
        <v>24</v>
      </c>
      <c r="E248" s="8">
        <v>0</v>
      </c>
      <c r="F248" s="8">
        <f t="shared" si="34"/>
        <v>0</v>
      </c>
      <c r="G248" s="29" t="e">
        <f t="shared" si="35"/>
        <v>#DIV/0!</v>
      </c>
    </row>
    <row r="249" spans="1:7" ht="30.6" customHeight="1" x14ac:dyDescent="0.3">
      <c r="A249" s="5" t="s">
        <v>281</v>
      </c>
      <c r="B249" s="11" t="s">
        <v>282</v>
      </c>
      <c r="C249" s="5" t="s">
        <v>46</v>
      </c>
      <c r="D249" s="5">
        <v>49.2</v>
      </c>
      <c r="E249" s="8">
        <v>0</v>
      </c>
      <c r="F249" s="8">
        <f t="shared" si="34"/>
        <v>0</v>
      </c>
      <c r="G249" s="29" t="e">
        <f t="shared" si="35"/>
        <v>#DIV/0!</v>
      </c>
    </row>
    <row r="250" spans="1:7" ht="30.6" customHeight="1" x14ac:dyDescent="0.3">
      <c r="A250" s="5" t="s">
        <v>47</v>
      </c>
      <c r="B250" s="11" t="s">
        <v>48</v>
      </c>
      <c r="C250" s="5" t="s">
        <v>46</v>
      </c>
      <c r="D250" s="5">
        <v>67.2</v>
      </c>
      <c r="E250" s="8">
        <v>0</v>
      </c>
      <c r="F250" s="8">
        <f t="shared" si="34"/>
        <v>0</v>
      </c>
      <c r="G250" s="29" t="e">
        <f t="shared" si="35"/>
        <v>#DIV/0!</v>
      </c>
    </row>
    <row r="251" spans="1:7" ht="30.6" customHeight="1" x14ac:dyDescent="0.3">
      <c r="A251" s="5" t="s">
        <v>49</v>
      </c>
      <c r="B251" s="11" t="s">
        <v>50</v>
      </c>
      <c r="C251" s="5" t="s">
        <v>46</v>
      </c>
      <c r="D251" s="5">
        <v>60.7</v>
      </c>
      <c r="E251" s="8">
        <v>0</v>
      </c>
      <c r="F251" s="8">
        <f t="shared" si="34"/>
        <v>0</v>
      </c>
      <c r="G251" s="29" t="e">
        <f t="shared" si="35"/>
        <v>#DIV/0!</v>
      </c>
    </row>
    <row r="252" spans="1:7" ht="30.6" customHeight="1" x14ac:dyDescent="0.3">
      <c r="A252" s="5" t="s">
        <v>51</v>
      </c>
      <c r="B252" s="11" t="s">
        <v>52</v>
      </c>
      <c r="C252" s="5" t="s">
        <v>38</v>
      </c>
      <c r="D252" s="5">
        <v>34</v>
      </c>
      <c r="E252" s="8">
        <v>0</v>
      </c>
      <c r="F252" s="8">
        <f t="shared" si="34"/>
        <v>0</v>
      </c>
      <c r="G252" s="29" t="e">
        <f t="shared" si="35"/>
        <v>#DIV/0!</v>
      </c>
    </row>
    <row r="253" spans="1:7" ht="30.6" customHeight="1" x14ac:dyDescent="0.3">
      <c r="A253" s="5" t="s">
        <v>53</v>
      </c>
      <c r="B253" s="11" t="s">
        <v>54</v>
      </c>
      <c r="C253" s="5" t="s">
        <v>38</v>
      </c>
      <c r="D253" s="5">
        <v>32</v>
      </c>
      <c r="E253" s="8">
        <v>0</v>
      </c>
      <c r="F253" s="8">
        <f t="shared" si="34"/>
        <v>0</v>
      </c>
      <c r="G253" s="29" t="e">
        <f t="shared" si="35"/>
        <v>#DIV/0!</v>
      </c>
    </row>
    <row r="254" spans="1:7" ht="30.6" customHeight="1" x14ac:dyDescent="0.3">
      <c r="A254" s="5" t="s">
        <v>55</v>
      </c>
      <c r="B254" s="11" t="s">
        <v>56</v>
      </c>
      <c r="C254" s="5" t="s">
        <v>38</v>
      </c>
      <c r="D254" s="5">
        <v>75</v>
      </c>
      <c r="E254" s="8">
        <v>0</v>
      </c>
      <c r="F254" s="8">
        <f t="shared" si="34"/>
        <v>0</v>
      </c>
      <c r="G254" s="29" t="e">
        <f t="shared" si="35"/>
        <v>#DIV/0!</v>
      </c>
    </row>
    <row r="255" spans="1:7" ht="30.6" customHeight="1" x14ac:dyDescent="0.3">
      <c r="A255" s="10" t="s">
        <v>283</v>
      </c>
      <c r="B255" s="11" t="s">
        <v>284</v>
      </c>
      <c r="C255" s="10" t="s">
        <v>38</v>
      </c>
      <c r="D255" s="10">
        <v>1</v>
      </c>
      <c r="E255" s="12">
        <v>0</v>
      </c>
      <c r="F255" s="8">
        <f t="shared" si="34"/>
        <v>0</v>
      </c>
      <c r="G255" s="29" t="e">
        <f t="shared" si="35"/>
        <v>#DIV/0!</v>
      </c>
    </row>
    <row r="256" spans="1:7" ht="30.6" customHeight="1" x14ac:dyDescent="0.3">
      <c r="A256" s="10" t="s">
        <v>285</v>
      </c>
      <c r="B256" s="11" t="s">
        <v>286</v>
      </c>
      <c r="C256" s="10" t="s">
        <v>38</v>
      </c>
      <c r="D256" s="10">
        <v>1</v>
      </c>
      <c r="E256" s="12">
        <v>0</v>
      </c>
      <c r="F256" s="8">
        <f t="shared" si="34"/>
        <v>0</v>
      </c>
      <c r="G256" s="29" t="e">
        <f t="shared" si="35"/>
        <v>#DIV/0!</v>
      </c>
    </row>
    <row r="257" spans="1:7" ht="30.6" customHeight="1" x14ac:dyDescent="0.3">
      <c r="A257" s="10" t="s">
        <v>287</v>
      </c>
      <c r="B257" s="11" t="s">
        <v>288</v>
      </c>
      <c r="C257" s="10" t="s">
        <v>46</v>
      </c>
      <c r="D257" s="10">
        <v>10</v>
      </c>
      <c r="E257" s="12">
        <v>0</v>
      </c>
      <c r="F257" s="8">
        <f t="shared" si="34"/>
        <v>0</v>
      </c>
      <c r="G257" s="29" t="e">
        <f t="shared" si="35"/>
        <v>#DIV/0!</v>
      </c>
    </row>
    <row r="258" spans="1:7" ht="30.6" customHeight="1" x14ac:dyDescent="0.3">
      <c r="A258" s="10" t="s">
        <v>289</v>
      </c>
      <c r="B258" s="11" t="s">
        <v>290</v>
      </c>
      <c r="C258" s="10" t="s">
        <v>46</v>
      </c>
      <c r="D258" s="10">
        <v>245</v>
      </c>
      <c r="E258" s="12">
        <v>0</v>
      </c>
      <c r="F258" s="8">
        <f t="shared" si="34"/>
        <v>0</v>
      </c>
      <c r="G258" s="29" t="e">
        <f t="shared" si="35"/>
        <v>#DIV/0!</v>
      </c>
    </row>
    <row r="259" spans="1:7" ht="34.200000000000003" customHeight="1" x14ac:dyDescent="0.3">
      <c r="A259" s="16" t="s">
        <v>291</v>
      </c>
      <c r="B259" s="32" t="s">
        <v>292</v>
      </c>
      <c r="C259" s="5"/>
      <c r="D259" s="5"/>
      <c r="E259" s="8"/>
      <c r="F259" s="8"/>
      <c r="G259" s="29" t="e">
        <f t="shared" si="35"/>
        <v>#DIV/0!</v>
      </c>
    </row>
    <row r="260" spans="1:7" ht="27" customHeight="1" x14ac:dyDescent="0.3">
      <c r="A260" s="5" t="s">
        <v>293</v>
      </c>
      <c r="B260" s="11" t="s">
        <v>294</v>
      </c>
      <c r="C260" s="5" t="s">
        <v>38</v>
      </c>
      <c r="D260" s="5">
        <v>1</v>
      </c>
      <c r="E260" s="8">
        <v>0</v>
      </c>
      <c r="F260" s="8">
        <f t="shared" si="34"/>
        <v>0</v>
      </c>
      <c r="G260" s="29" t="e">
        <f t="shared" si="35"/>
        <v>#DIV/0!</v>
      </c>
    </row>
    <row r="261" spans="1:7" ht="49.2" customHeight="1" x14ac:dyDescent="0.3">
      <c r="A261" s="10" t="s">
        <v>295</v>
      </c>
      <c r="B261" s="11" t="s">
        <v>296</v>
      </c>
      <c r="C261" s="10" t="s">
        <v>28</v>
      </c>
      <c r="D261" s="10">
        <v>1</v>
      </c>
      <c r="E261" s="12">
        <v>0</v>
      </c>
      <c r="F261" s="8">
        <f t="shared" si="34"/>
        <v>0</v>
      </c>
      <c r="G261" s="29" t="e">
        <f t="shared" si="35"/>
        <v>#DIV/0!</v>
      </c>
    </row>
    <row r="262" spans="1:7" ht="75" customHeight="1" x14ac:dyDescent="0.3">
      <c r="A262" s="10" t="s">
        <v>297</v>
      </c>
      <c r="B262" s="11" t="s">
        <v>298</v>
      </c>
      <c r="C262" s="10" t="s">
        <v>28</v>
      </c>
      <c r="D262" s="10">
        <v>2</v>
      </c>
      <c r="E262" s="12">
        <v>0</v>
      </c>
      <c r="F262" s="8">
        <f t="shared" si="34"/>
        <v>0</v>
      </c>
      <c r="G262" s="29" t="e">
        <f t="shared" si="35"/>
        <v>#DIV/0!</v>
      </c>
    </row>
    <row r="263" spans="1:7" ht="37.950000000000003" customHeight="1" x14ac:dyDescent="0.3">
      <c r="A263" s="5" t="s">
        <v>299</v>
      </c>
      <c r="B263" s="11" t="s">
        <v>300</v>
      </c>
      <c r="C263" s="5" t="s">
        <v>28</v>
      </c>
      <c r="D263" s="5">
        <v>1</v>
      </c>
      <c r="E263" s="8">
        <v>0</v>
      </c>
      <c r="F263" s="8">
        <f t="shared" si="34"/>
        <v>0</v>
      </c>
      <c r="G263" s="29" t="e">
        <f t="shared" si="35"/>
        <v>#DIV/0!</v>
      </c>
    </row>
    <row r="264" spans="1:7" ht="37.200000000000003" customHeight="1" x14ac:dyDescent="0.3">
      <c r="A264" s="5" t="s">
        <v>301</v>
      </c>
      <c r="B264" s="11" t="s">
        <v>302</v>
      </c>
      <c r="C264" s="5" t="s">
        <v>28</v>
      </c>
      <c r="D264" s="5">
        <v>1</v>
      </c>
      <c r="E264" s="8">
        <v>0</v>
      </c>
      <c r="F264" s="8">
        <f t="shared" si="34"/>
        <v>0</v>
      </c>
      <c r="G264" s="29" t="e">
        <f t="shared" si="35"/>
        <v>#DIV/0!</v>
      </c>
    </row>
    <row r="265" spans="1:7" ht="34.200000000000003" customHeight="1" x14ac:dyDescent="0.3">
      <c r="A265" s="16" t="s">
        <v>108</v>
      </c>
      <c r="B265" s="32" t="s">
        <v>57</v>
      </c>
      <c r="C265" s="5"/>
      <c r="D265" s="5"/>
      <c r="E265" s="8"/>
      <c r="F265" s="8"/>
      <c r="G265" s="29" t="e">
        <f t="shared" si="35"/>
        <v>#DIV/0!</v>
      </c>
    </row>
    <row r="266" spans="1:7" ht="19.95" customHeight="1" x14ac:dyDescent="0.3">
      <c r="A266" s="5" t="s">
        <v>58</v>
      </c>
      <c r="B266" s="11" t="s">
        <v>59</v>
      </c>
      <c r="C266" s="5" t="s">
        <v>46</v>
      </c>
      <c r="D266" s="5">
        <v>20.2</v>
      </c>
      <c r="E266" s="8">
        <v>0</v>
      </c>
      <c r="F266" s="8">
        <f t="shared" si="34"/>
        <v>0</v>
      </c>
      <c r="G266" s="29" t="e">
        <f t="shared" si="35"/>
        <v>#DIV/0!</v>
      </c>
    </row>
    <row r="267" spans="1:7" ht="42.6" customHeight="1" x14ac:dyDescent="0.3">
      <c r="A267" s="10" t="s">
        <v>167</v>
      </c>
      <c r="B267" s="11" t="s">
        <v>168</v>
      </c>
      <c r="C267" s="10" t="s">
        <v>38</v>
      </c>
      <c r="D267" s="10">
        <v>2</v>
      </c>
      <c r="E267" s="12">
        <v>0</v>
      </c>
      <c r="F267" s="8">
        <f t="shared" si="34"/>
        <v>0</v>
      </c>
      <c r="G267" s="29" t="e">
        <f t="shared" si="35"/>
        <v>#DIV/0!</v>
      </c>
    </row>
    <row r="268" spans="1:7" ht="42.6" customHeight="1" x14ac:dyDescent="0.3">
      <c r="A268" s="10" t="s">
        <v>303</v>
      </c>
      <c r="B268" s="11" t="s">
        <v>304</v>
      </c>
      <c r="C268" s="10" t="s">
        <v>46</v>
      </c>
      <c r="D268" s="10">
        <v>37.299999999999997</v>
      </c>
      <c r="E268" s="12">
        <v>0</v>
      </c>
      <c r="F268" s="8">
        <f t="shared" si="34"/>
        <v>0</v>
      </c>
      <c r="G268" s="29" t="e">
        <f t="shared" si="35"/>
        <v>#DIV/0!</v>
      </c>
    </row>
    <row r="269" spans="1:7" ht="34.200000000000003" customHeight="1" x14ac:dyDescent="0.3">
      <c r="A269" s="16" t="s">
        <v>305</v>
      </c>
      <c r="B269" s="32" t="s">
        <v>306</v>
      </c>
      <c r="C269" s="5"/>
      <c r="D269" s="5"/>
      <c r="E269" s="8"/>
      <c r="F269" s="8">
        <f t="shared" si="34"/>
        <v>0</v>
      </c>
      <c r="G269" s="29" t="e">
        <f t="shared" si="35"/>
        <v>#DIV/0!</v>
      </c>
    </row>
    <row r="270" spans="1:7" ht="56.4" customHeight="1" x14ac:dyDescent="0.3">
      <c r="A270" s="10" t="s">
        <v>307</v>
      </c>
      <c r="B270" s="11" t="s">
        <v>308</v>
      </c>
      <c r="C270" s="10" t="s">
        <v>38</v>
      </c>
      <c r="D270" s="10">
        <v>6</v>
      </c>
      <c r="E270" s="12">
        <v>0</v>
      </c>
      <c r="F270" s="8">
        <f t="shared" si="34"/>
        <v>0</v>
      </c>
      <c r="G270" s="29" t="e">
        <f t="shared" si="35"/>
        <v>#DIV/0!</v>
      </c>
    </row>
    <row r="271" spans="1:7" ht="34.200000000000003" customHeight="1" x14ac:dyDescent="0.3">
      <c r="A271" s="16" t="s">
        <v>309</v>
      </c>
      <c r="B271" s="32" t="s">
        <v>310</v>
      </c>
      <c r="C271" s="5"/>
      <c r="D271" s="5"/>
      <c r="E271" s="8"/>
      <c r="F271" s="8"/>
      <c r="G271" s="29" t="e">
        <f t="shared" si="35"/>
        <v>#DIV/0!</v>
      </c>
    </row>
    <row r="272" spans="1:7" ht="33.6" customHeight="1" x14ac:dyDescent="0.3">
      <c r="A272" s="10" t="s">
        <v>311</v>
      </c>
      <c r="B272" s="11" t="s">
        <v>312</v>
      </c>
      <c r="C272" s="10" t="s">
        <v>38</v>
      </c>
      <c r="D272" s="10">
        <v>3</v>
      </c>
      <c r="E272" s="12">
        <v>0</v>
      </c>
      <c r="F272" s="8">
        <f t="shared" si="34"/>
        <v>0</v>
      </c>
      <c r="G272" s="29" t="e">
        <f t="shared" si="35"/>
        <v>#DIV/0!</v>
      </c>
    </row>
    <row r="273" spans="1:7" ht="34.200000000000003" customHeight="1" x14ac:dyDescent="0.3">
      <c r="A273" s="5" t="s">
        <v>313</v>
      </c>
      <c r="B273" s="11" t="s">
        <v>314</v>
      </c>
      <c r="C273" s="5" t="s">
        <v>38</v>
      </c>
      <c r="D273" s="5">
        <v>3</v>
      </c>
      <c r="E273" s="8">
        <v>0</v>
      </c>
      <c r="F273" s="8">
        <f t="shared" si="34"/>
        <v>0</v>
      </c>
      <c r="G273" s="29" t="e">
        <f t="shared" si="35"/>
        <v>#DIV/0!</v>
      </c>
    </row>
    <row r="274" spans="1:7" ht="34.200000000000003" customHeight="1" x14ac:dyDescent="0.3">
      <c r="A274" s="5" t="s">
        <v>315</v>
      </c>
      <c r="B274" s="11" t="s">
        <v>316</v>
      </c>
      <c r="C274" s="5" t="s">
        <v>46</v>
      </c>
      <c r="D274" s="5">
        <v>342</v>
      </c>
      <c r="E274" s="8">
        <v>0</v>
      </c>
      <c r="F274" s="8">
        <f t="shared" ref="F274:F296" si="36">+D274*E274</f>
        <v>0</v>
      </c>
      <c r="G274" s="29" t="e">
        <f t="shared" ref="G274:G295" si="37">+F274/$G$389</f>
        <v>#DIV/0!</v>
      </c>
    </row>
    <row r="275" spans="1:7" ht="34.200000000000003" customHeight="1" x14ac:dyDescent="0.3">
      <c r="A275" s="5" t="s">
        <v>317</v>
      </c>
      <c r="B275" s="11" t="s">
        <v>318</v>
      </c>
      <c r="C275" s="5" t="s">
        <v>46</v>
      </c>
      <c r="D275" s="5">
        <v>6</v>
      </c>
      <c r="E275" s="8">
        <v>0</v>
      </c>
      <c r="F275" s="8">
        <f t="shared" si="36"/>
        <v>0</v>
      </c>
      <c r="G275" s="29" t="e">
        <f t="shared" si="37"/>
        <v>#DIV/0!</v>
      </c>
    </row>
    <row r="276" spans="1:7" ht="34.200000000000003" customHeight="1" x14ac:dyDescent="0.3">
      <c r="A276" s="5" t="s">
        <v>319</v>
      </c>
      <c r="B276" s="11" t="s">
        <v>320</v>
      </c>
      <c r="C276" s="5" t="s">
        <v>38</v>
      </c>
      <c r="D276" s="5">
        <v>3</v>
      </c>
      <c r="E276" s="8">
        <v>0</v>
      </c>
      <c r="F276" s="8">
        <f t="shared" si="36"/>
        <v>0</v>
      </c>
      <c r="G276" s="29" t="e">
        <f t="shared" si="37"/>
        <v>#DIV/0!</v>
      </c>
    </row>
    <row r="277" spans="1:7" ht="34.200000000000003" customHeight="1" x14ac:dyDescent="0.3">
      <c r="A277" s="5" t="s">
        <v>321</v>
      </c>
      <c r="B277" s="11" t="s">
        <v>322</v>
      </c>
      <c r="C277" s="5" t="s">
        <v>38</v>
      </c>
      <c r="D277" s="5">
        <v>9</v>
      </c>
      <c r="E277" s="8">
        <v>0</v>
      </c>
      <c r="F277" s="8">
        <f t="shared" si="36"/>
        <v>0</v>
      </c>
      <c r="G277" s="29" t="e">
        <f t="shared" si="37"/>
        <v>#DIV/0!</v>
      </c>
    </row>
    <row r="278" spans="1:7" ht="34.200000000000003" customHeight="1" x14ac:dyDescent="0.3">
      <c r="A278" s="5" t="s">
        <v>323</v>
      </c>
      <c r="B278" s="11" t="s">
        <v>324</v>
      </c>
      <c r="C278" s="5" t="s">
        <v>38</v>
      </c>
      <c r="D278" s="5">
        <v>3</v>
      </c>
      <c r="E278" s="8">
        <v>0</v>
      </c>
      <c r="F278" s="8">
        <f t="shared" si="36"/>
        <v>0</v>
      </c>
      <c r="G278" s="29" t="e">
        <f t="shared" si="37"/>
        <v>#DIV/0!</v>
      </c>
    </row>
    <row r="279" spans="1:7" ht="34.200000000000003" customHeight="1" x14ac:dyDescent="0.3">
      <c r="A279" s="10" t="s">
        <v>325</v>
      </c>
      <c r="B279" s="11" t="s">
        <v>326</v>
      </c>
      <c r="C279" s="10" t="s">
        <v>38</v>
      </c>
      <c r="D279" s="10">
        <v>6</v>
      </c>
      <c r="E279" s="12">
        <v>0</v>
      </c>
      <c r="F279" s="8">
        <f t="shared" si="36"/>
        <v>0</v>
      </c>
      <c r="G279" s="29" t="e">
        <f t="shared" si="37"/>
        <v>#DIV/0!</v>
      </c>
    </row>
    <row r="280" spans="1:7" ht="34.200000000000003" customHeight="1" x14ac:dyDescent="0.3">
      <c r="A280" s="5" t="s">
        <v>327</v>
      </c>
      <c r="B280" s="11" t="s">
        <v>328</v>
      </c>
      <c r="C280" s="5" t="s">
        <v>38</v>
      </c>
      <c r="D280" s="5">
        <v>1</v>
      </c>
      <c r="E280" s="8">
        <v>0</v>
      </c>
      <c r="F280" s="8">
        <f t="shared" si="36"/>
        <v>0</v>
      </c>
      <c r="G280" s="29" t="e">
        <f t="shared" si="37"/>
        <v>#DIV/0!</v>
      </c>
    </row>
    <row r="281" spans="1:7" ht="34.200000000000003" customHeight="1" x14ac:dyDescent="0.3">
      <c r="A281" s="5" t="s">
        <v>329</v>
      </c>
      <c r="B281" s="11" t="s">
        <v>330</v>
      </c>
      <c r="C281" s="5" t="s">
        <v>38</v>
      </c>
      <c r="D281" s="5">
        <v>3</v>
      </c>
      <c r="E281" s="8">
        <v>0</v>
      </c>
      <c r="F281" s="8">
        <f t="shared" si="36"/>
        <v>0</v>
      </c>
      <c r="G281" s="29" t="e">
        <f t="shared" si="37"/>
        <v>#DIV/0!</v>
      </c>
    </row>
    <row r="282" spans="1:7" ht="34.200000000000003" customHeight="1" x14ac:dyDescent="0.3">
      <c r="A282" s="5" t="s">
        <v>331</v>
      </c>
      <c r="B282" s="11" t="s">
        <v>332</v>
      </c>
      <c r="C282" s="5" t="s">
        <v>38</v>
      </c>
      <c r="D282" s="5">
        <v>2</v>
      </c>
      <c r="E282" s="8">
        <v>0</v>
      </c>
      <c r="F282" s="8">
        <f t="shared" si="36"/>
        <v>0</v>
      </c>
      <c r="G282" s="29" t="e">
        <f t="shared" si="37"/>
        <v>#DIV/0!</v>
      </c>
    </row>
    <row r="283" spans="1:7" ht="34.200000000000003" customHeight="1" x14ac:dyDescent="0.3">
      <c r="A283" s="5" t="s">
        <v>333</v>
      </c>
      <c r="B283" s="11" t="s">
        <v>334</v>
      </c>
      <c r="C283" s="5" t="s">
        <v>38</v>
      </c>
      <c r="D283" s="5">
        <v>5</v>
      </c>
      <c r="E283" s="8">
        <v>0</v>
      </c>
      <c r="F283" s="8">
        <f t="shared" si="36"/>
        <v>0</v>
      </c>
      <c r="G283" s="29" t="e">
        <f t="shared" si="37"/>
        <v>#DIV/0!</v>
      </c>
    </row>
    <row r="284" spans="1:7" ht="34.200000000000003" customHeight="1" x14ac:dyDescent="0.3">
      <c r="A284" s="5" t="s">
        <v>335</v>
      </c>
      <c r="B284" s="11" t="s">
        <v>336</v>
      </c>
      <c r="C284" s="5" t="s">
        <v>38</v>
      </c>
      <c r="D284" s="5">
        <v>3</v>
      </c>
      <c r="E284" s="8">
        <v>0</v>
      </c>
      <c r="F284" s="8">
        <f t="shared" si="36"/>
        <v>0</v>
      </c>
      <c r="G284" s="29" t="e">
        <f t="shared" si="37"/>
        <v>#DIV/0!</v>
      </c>
    </row>
    <row r="285" spans="1:7" ht="34.200000000000003" customHeight="1" x14ac:dyDescent="0.3">
      <c r="A285" s="5" t="s">
        <v>337</v>
      </c>
      <c r="B285" s="11" t="s">
        <v>338</v>
      </c>
      <c r="C285" s="5" t="s">
        <v>38</v>
      </c>
      <c r="D285" s="5">
        <v>3</v>
      </c>
      <c r="E285" s="8">
        <v>0</v>
      </c>
      <c r="F285" s="8">
        <f t="shared" si="36"/>
        <v>0</v>
      </c>
      <c r="G285" s="29" t="e">
        <f t="shared" si="37"/>
        <v>#DIV/0!</v>
      </c>
    </row>
    <row r="286" spans="1:7" ht="34.200000000000003" customHeight="1" x14ac:dyDescent="0.3">
      <c r="A286" s="16" t="s">
        <v>339</v>
      </c>
      <c r="B286" s="32" t="s">
        <v>340</v>
      </c>
      <c r="C286" s="5"/>
      <c r="D286" s="5"/>
      <c r="E286" s="8"/>
      <c r="F286" s="8"/>
      <c r="G286" s="29" t="e">
        <f t="shared" si="37"/>
        <v>#DIV/0!</v>
      </c>
    </row>
    <row r="287" spans="1:7" ht="25.95" customHeight="1" x14ac:dyDescent="0.3">
      <c r="A287" s="5" t="s">
        <v>341</v>
      </c>
      <c r="B287" s="11" t="s">
        <v>342</v>
      </c>
      <c r="C287" s="5" t="s">
        <v>38</v>
      </c>
      <c r="D287" s="5">
        <v>2</v>
      </c>
      <c r="E287" s="8">
        <v>0</v>
      </c>
      <c r="F287" s="8">
        <f t="shared" si="36"/>
        <v>0</v>
      </c>
      <c r="G287" s="29" t="e">
        <f t="shared" si="37"/>
        <v>#DIV/0!</v>
      </c>
    </row>
    <row r="288" spans="1:7" ht="25.95" customHeight="1" x14ac:dyDescent="0.3">
      <c r="A288" s="5" t="s">
        <v>343</v>
      </c>
      <c r="B288" s="11" t="s">
        <v>344</v>
      </c>
      <c r="C288" s="5" t="s">
        <v>46</v>
      </c>
      <c r="D288" s="5">
        <v>0.32</v>
      </c>
      <c r="E288" s="8">
        <v>0</v>
      </c>
      <c r="F288" s="8">
        <f t="shared" si="36"/>
        <v>0</v>
      </c>
      <c r="G288" s="29" t="e">
        <f t="shared" si="37"/>
        <v>#DIV/0!</v>
      </c>
    </row>
    <row r="289" spans="1:7" ht="25.95" customHeight="1" x14ac:dyDescent="0.3">
      <c r="A289" s="5" t="s">
        <v>345</v>
      </c>
      <c r="B289" s="11" t="s">
        <v>246</v>
      </c>
      <c r="C289" s="5" t="s">
        <v>46</v>
      </c>
      <c r="D289" s="5">
        <v>25.99</v>
      </c>
      <c r="E289" s="8">
        <v>0</v>
      </c>
      <c r="F289" s="8">
        <f t="shared" si="36"/>
        <v>0</v>
      </c>
      <c r="G289" s="29" t="e">
        <f t="shared" si="37"/>
        <v>#DIV/0!</v>
      </c>
    </row>
    <row r="290" spans="1:7" ht="25.95" customHeight="1" x14ac:dyDescent="0.3">
      <c r="A290" s="5" t="s">
        <v>346</v>
      </c>
      <c r="B290" s="11" t="s">
        <v>347</v>
      </c>
      <c r="C290" s="5" t="s">
        <v>46</v>
      </c>
      <c r="D290" s="5">
        <v>1</v>
      </c>
      <c r="E290" s="8">
        <v>0</v>
      </c>
      <c r="F290" s="8">
        <f t="shared" si="36"/>
        <v>0</v>
      </c>
      <c r="G290" s="29" t="e">
        <f t="shared" si="37"/>
        <v>#DIV/0!</v>
      </c>
    </row>
    <row r="291" spans="1:7" ht="25.95" customHeight="1" x14ac:dyDescent="0.3">
      <c r="A291" s="5" t="s">
        <v>348</v>
      </c>
      <c r="B291" s="11" t="s">
        <v>349</v>
      </c>
      <c r="C291" s="5" t="s">
        <v>46</v>
      </c>
      <c r="D291" s="5">
        <v>3</v>
      </c>
      <c r="E291" s="8">
        <v>0</v>
      </c>
      <c r="F291" s="8">
        <f t="shared" si="36"/>
        <v>0</v>
      </c>
      <c r="G291" s="29" t="e">
        <f t="shared" si="37"/>
        <v>#DIV/0!</v>
      </c>
    </row>
    <row r="292" spans="1:7" ht="25.95" customHeight="1" x14ac:dyDescent="0.3">
      <c r="A292" s="5" t="s">
        <v>350</v>
      </c>
      <c r="B292" s="11" t="s">
        <v>351</v>
      </c>
      <c r="C292" s="5" t="s">
        <v>38</v>
      </c>
      <c r="D292" s="5">
        <v>1</v>
      </c>
      <c r="E292" s="8">
        <v>0</v>
      </c>
      <c r="F292" s="8">
        <f t="shared" si="36"/>
        <v>0</v>
      </c>
      <c r="G292" s="29" t="e">
        <f t="shared" si="37"/>
        <v>#DIV/0!</v>
      </c>
    </row>
    <row r="293" spans="1:7" ht="25.95" customHeight="1" x14ac:dyDescent="0.3">
      <c r="A293" s="5" t="s">
        <v>352</v>
      </c>
      <c r="B293" s="11" t="s">
        <v>353</v>
      </c>
      <c r="C293" s="5" t="s">
        <v>38</v>
      </c>
      <c r="D293" s="5">
        <v>2</v>
      </c>
      <c r="E293" s="8">
        <v>0</v>
      </c>
      <c r="F293" s="8">
        <f t="shared" si="36"/>
        <v>0</v>
      </c>
      <c r="G293" s="29" t="e">
        <f t="shared" si="37"/>
        <v>#DIV/0!</v>
      </c>
    </row>
    <row r="294" spans="1:7" ht="25.95" customHeight="1" x14ac:dyDescent="0.3">
      <c r="A294" s="5" t="s">
        <v>354</v>
      </c>
      <c r="B294" s="11" t="s">
        <v>355</v>
      </c>
      <c r="C294" s="5" t="s">
        <v>38</v>
      </c>
      <c r="D294" s="5">
        <v>1</v>
      </c>
      <c r="E294" s="8">
        <v>0</v>
      </c>
      <c r="F294" s="8">
        <f t="shared" si="36"/>
        <v>0</v>
      </c>
      <c r="G294" s="29" t="e">
        <f t="shared" si="37"/>
        <v>#DIV/0!</v>
      </c>
    </row>
    <row r="295" spans="1:7" ht="25.95" customHeight="1" x14ac:dyDescent="0.3">
      <c r="A295" s="5" t="s">
        <v>356</v>
      </c>
      <c r="B295" s="11" t="s">
        <v>357</v>
      </c>
      <c r="C295" s="5" t="s">
        <v>38</v>
      </c>
      <c r="D295" s="5">
        <v>1</v>
      </c>
      <c r="E295" s="8">
        <v>0</v>
      </c>
      <c r="F295" s="8">
        <f t="shared" si="36"/>
        <v>0</v>
      </c>
      <c r="G295" s="29" t="e">
        <f t="shared" si="37"/>
        <v>#DIV/0!</v>
      </c>
    </row>
    <row r="296" spans="1:7" ht="25.95" customHeight="1" x14ac:dyDescent="0.3">
      <c r="A296" s="5" t="s">
        <v>358</v>
      </c>
      <c r="B296" s="11" t="s">
        <v>359</v>
      </c>
      <c r="C296" s="5" t="s">
        <v>38</v>
      </c>
      <c r="D296" s="5">
        <v>2</v>
      </c>
      <c r="E296" s="8">
        <v>0</v>
      </c>
      <c r="F296" s="8">
        <f t="shared" si="36"/>
        <v>0</v>
      </c>
      <c r="G296" s="29" t="e">
        <f>+F296/$G$389</f>
        <v>#DIV/0!</v>
      </c>
    </row>
    <row r="297" spans="1:7" ht="12.15" customHeight="1" x14ac:dyDescent="0.3">
      <c r="A297" s="5"/>
      <c r="B297" s="6"/>
      <c r="C297" s="5"/>
      <c r="D297" s="5"/>
      <c r="E297" s="8"/>
      <c r="F297" s="8"/>
      <c r="G297" s="9"/>
    </row>
    <row r="298" spans="1:7" ht="25.95" customHeight="1" x14ac:dyDescent="0.3">
      <c r="A298" s="21"/>
      <c r="B298" s="177"/>
      <c r="C298" s="177"/>
      <c r="D298" s="177"/>
      <c r="E298" s="177"/>
      <c r="F298" s="48">
        <f>ROUND(SUM(F209:F296),0)</f>
        <v>0</v>
      </c>
      <c r="G298" s="49" t="e">
        <f>+SUM(G209:G296)</f>
        <v>#DIV/0!</v>
      </c>
    </row>
    <row r="299" spans="1:7" s="45" customFormat="1" ht="26.4" customHeight="1" x14ac:dyDescent="0.3">
      <c r="A299" s="131">
        <v>9</v>
      </c>
      <c r="B299" s="176" t="s">
        <v>60</v>
      </c>
      <c r="C299" s="176"/>
      <c r="D299" s="176"/>
      <c r="E299" s="176"/>
      <c r="F299" s="176"/>
      <c r="G299" s="176"/>
    </row>
    <row r="300" spans="1:7" ht="27" customHeight="1" x14ac:dyDescent="0.3">
      <c r="A300" s="5" t="s">
        <v>109</v>
      </c>
      <c r="B300" s="11" t="s">
        <v>61</v>
      </c>
      <c r="C300" s="5" t="s">
        <v>2</v>
      </c>
      <c r="D300" s="7">
        <v>832.65</v>
      </c>
      <c r="E300" s="8">
        <v>0</v>
      </c>
      <c r="F300" s="8">
        <f>+D300*E300</f>
        <v>0</v>
      </c>
      <c r="G300" s="29" t="e">
        <f>+F300/$G$389</f>
        <v>#DIV/0!</v>
      </c>
    </row>
    <row r="301" spans="1:7" ht="27" customHeight="1" x14ac:dyDescent="0.3">
      <c r="A301" s="5" t="s">
        <v>360</v>
      </c>
      <c r="B301" s="11" t="s">
        <v>361</v>
      </c>
      <c r="C301" s="5" t="s">
        <v>2</v>
      </c>
      <c r="D301" s="7">
        <v>127.14202406828183</v>
      </c>
      <c r="E301" s="8">
        <v>0</v>
      </c>
      <c r="F301" s="8">
        <f t="shared" ref="F301:F307" si="38">+D301*E301</f>
        <v>0</v>
      </c>
      <c r="G301" s="29" t="e">
        <f t="shared" ref="G301:G307" si="39">+F301/$G$389</f>
        <v>#DIV/0!</v>
      </c>
    </row>
    <row r="302" spans="1:7" ht="27" customHeight="1" x14ac:dyDescent="0.3">
      <c r="A302" s="5" t="s">
        <v>362</v>
      </c>
      <c r="B302" s="11" t="s">
        <v>363</v>
      </c>
      <c r="C302" s="5" t="s">
        <v>2</v>
      </c>
      <c r="D302" s="7">
        <v>127.14198637504482</v>
      </c>
      <c r="E302" s="8">
        <v>0</v>
      </c>
      <c r="F302" s="8">
        <f t="shared" si="38"/>
        <v>0</v>
      </c>
      <c r="G302" s="29" t="e">
        <f t="shared" si="39"/>
        <v>#DIV/0!</v>
      </c>
    </row>
    <row r="303" spans="1:7" ht="27" customHeight="1" x14ac:dyDescent="0.3">
      <c r="A303" s="5" t="s">
        <v>110</v>
      </c>
      <c r="B303" s="11" t="s">
        <v>62</v>
      </c>
      <c r="C303" s="5" t="s">
        <v>2</v>
      </c>
      <c r="D303" s="7">
        <v>280.12498716237036</v>
      </c>
      <c r="E303" s="8">
        <v>0</v>
      </c>
      <c r="F303" s="8">
        <f t="shared" si="38"/>
        <v>0</v>
      </c>
      <c r="G303" s="29" t="e">
        <f t="shared" si="39"/>
        <v>#DIV/0!</v>
      </c>
    </row>
    <row r="304" spans="1:7" ht="27" customHeight="1" x14ac:dyDescent="0.3">
      <c r="A304" s="5" t="s">
        <v>111</v>
      </c>
      <c r="B304" s="11" t="s">
        <v>63</v>
      </c>
      <c r="C304" s="5" t="s">
        <v>2</v>
      </c>
      <c r="D304" s="7">
        <v>316.19749792222564</v>
      </c>
      <c r="E304" s="8">
        <v>0</v>
      </c>
      <c r="F304" s="8">
        <f t="shared" si="38"/>
        <v>0</v>
      </c>
      <c r="G304" s="29" t="e">
        <f t="shared" si="39"/>
        <v>#DIV/0!</v>
      </c>
    </row>
    <row r="305" spans="1:7" ht="27" customHeight="1" x14ac:dyDescent="0.3">
      <c r="A305" s="5" t="s">
        <v>112</v>
      </c>
      <c r="B305" s="11" t="s">
        <v>64</v>
      </c>
      <c r="C305" s="5" t="s">
        <v>2</v>
      </c>
      <c r="D305" s="7">
        <v>429.2</v>
      </c>
      <c r="E305" s="8">
        <v>0</v>
      </c>
      <c r="F305" s="8">
        <f t="shared" si="38"/>
        <v>0</v>
      </c>
      <c r="G305" s="29" t="e">
        <f t="shared" si="39"/>
        <v>#DIV/0!</v>
      </c>
    </row>
    <row r="306" spans="1:7" ht="27" customHeight="1" x14ac:dyDescent="0.3">
      <c r="A306" s="5" t="s">
        <v>113</v>
      </c>
      <c r="B306" s="11" t="s">
        <v>65</v>
      </c>
      <c r="C306" s="5" t="s">
        <v>2</v>
      </c>
      <c r="D306" s="7">
        <v>1.76</v>
      </c>
      <c r="E306" s="8">
        <v>0</v>
      </c>
      <c r="F306" s="8">
        <f t="shared" si="38"/>
        <v>0</v>
      </c>
      <c r="G306" s="29" t="e">
        <f t="shared" si="39"/>
        <v>#DIV/0!</v>
      </c>
    </row>
    <row r="307" spans="1:7" ht="27" customHeight="1" x14ac:dyDescent="0.3">
      <c r="A307" s="5" t="s">
        <v>114</v>
      </c>
      <c r="B307" s="11" t="s">
        <v>66</v>
      </c>
      <c r="C307" s="5" t="s">
        <v>2</v>
      </c>
      <c r="D307" s="7">
        <v>1.76</v>
      </c>
      <c r="E307" s="8">
        <v>0</v>
      </c>
      <c r="F307" s="8">
        <f t="shared" si="38"/>
        <v>0</v>
      </c>
      <c r="G307" s="29" t="e">
        <f t="shared" si="39"/>
        <v>#DIV/0!</v>
      </c>
    </row>
    <row r="308" spans="1:7" ht="12.15" customHeight="1" x14ac:dyDescent="0.3">
      <c r="A308" s="5"/>
      <c r="B308" s="6"/>
      <c r="C308" s="5"/>
      <c r="D308" s="5"/>
      <c r="E308" s="8"/>
      <c r="F308" s="8"/>
      <c r="G308" s="9"/>
    </row>
    <row r="309" spans="1:7" ht="25.95" customHeight="1" x14ac:dyDescent="0.3">
      <c r="A309" s="21"/>
      <c r="B309" s="177"/>
      <c r="C309" s="177"/>
      <c r="D309" s="177"/>
      <c r="E309" s="177"/>
      <c r="F309" s="48">
        <f>+SUM(F300:F307)</f>
        <v>0</v>
      </c>
      <c r="G309" s="49" t="e">
        <f>+SUM(G300:G307)</f>
        <v>#DIV/0!</v>
      </c>
    </row>
    <row r="310" spans="1:7" s="45" customFormat="1" ht="26.4" customHeight="1" x14ac:dyDescent="0.3">
      <c r="A310" s="131">
        <v>10</v>
      </c>
      <c r="B310" s="176" t="s">
        <v>67</v>
      </c>
      <c r="C310" s="176"/>
      <c r="D310" s="176"/>
      <c r="E310" s="176"/>
      <c r="F310" s="176"/>
      <c r="G310" s="176"/>
    </row>
    <row r="311" spans="1:7" ht="21.6" customHeight="1" x14ac:dyDescent="0.3">
      <c r="A311" s="16" t="s">
        <v>115</v>
      </c>
      <c r="B311" s="32" t="s">
        <v>68</v>
      </c>
      <c r="C311" s="5"/>
      <c r="D311" s="5"/>
      <c r="E311" s="8"/>
      <c r="F311" s="8"/>
      <c r="G311" s="29"/>
    </row>
    <row r="312" spans="1:7" ht="83.4" customHeight="1" x14ac:dyDescent="0.3">
      <c r="A312" s="10" t="s">
        <v>171</v>
      </c>
      <c r="B312" s="11" t="s">
        <v>364</v>
      </c>
      <c r="C312" s="10" t="s">
        <v>28</v>
      </c>
      <c r="D312" s="10">
        <v>63</v>
      </c>
      <c r="E312" s="12">
        <v>0</v>
      </c>
      <c r="F312" s="12">
        <f>+D312*E312</f>
        <v>0</v>
      </c>
      <c r="G312" s="31" t="e">
        <f>+F312/$G$389</f>
        <v>#DIV/0!</v>
      </c>
    </row>
    <row r="313" spans="1:7" ht="83.4" customHeight="1" x14ac:dyDescent="0.3">
      <c r="A313" s="10" t="s">
        <v>365</v>
      </c>
      <c r="B313" s="11" t="s">
        <v>366</v>
      </c>
      <c r="C313" s="10" t="s">
        <v>28</v>
      </c>
      <c r="D313" s="10">
        <v>3</v>
      </c>
      <c r="E313" s="12">
        <v>0</v>
      </c>
      <c r="F313" s="12">
        <f t="shared" ref="F313:F342" si="40">+D313*E313</f>
        <v>0</v>
      </c>
      <c r="G313" s="31" t="e">
        <f t="shared" ref="G313:G342" si="41">+F313/$G$389</f>
        <v>#DIV/0!</v>
      </c>
    </row>
    <row r="314" spans="1:7" ht="83.4" customHeight="1" x14ac:dyDescent="0.3">
      <c r="A314" s="10" t="s">
        <v>367</v>
      </c>
      <c r="B314" s="11" t="s">
        <v>368</v>
      </c>
      <c r="C314" s="10" t="s">
        <v>28</v>
      </c>
      <c r="D314" s="10">
        <v>5</v>
      </c>
      <c r="E314" s="12">
        <v>0</v>
      </c>
      <c r="F314" s="12">
        <f t="shared" si="40"/>
        <v>0</v>
      </c>
      <c r="G314" s="31" t="e">
        <f t="shared" si="41"/>
        <v>#DIV/0!</v>
      </c>
    </row>
    <row r="315" spans="1:7" ht="83.4" customHeight="1" x14ac:dyDescent="0.3">
      <c r="A315" s="10" t="s">
        <v>173</v>
      </c>
      <c r="B315" s="11" t="s">
        <v>369</v>
      </c>
      <c r="C315" s="10" t="s">
        <v>28</v>
      </c>
      <c r="D315" s="10">
        <v>3</v>
      </c>
      <c r="E315" s="12">
        <v>0</v>
      </c>
      <c r="F315" s="12">
        <f t="shared" si="40"/>
        <v>0</v>
      </c>
      <c r="G315" s="31" t="e">
        <f t="shared" si="41"/>
        <v>#DIV/0!</v>
      </c>
    </row>
    <row r="316" spans="1:7" ht="83.4" customHeight="1" x14ac:dyDescent="0.3">
      <c r="A316" s="10" t="s">
        <v>370</v>
      </c>
      <c r="B316" s="11" t="s">
        <v>371</v>
      </c>
      <c r="C316" s="10" t="s">
        <v>28</v>
      </c>
      <c r="D316" s="10">
        <v>10</v>
      </c>
      <c r="E316" s="12">
        <v>0</v>
      </c>
      <c r="F316" s="12">
        <f t="shared" si="40"/>
        <v>0</v>
      </c>
      <c r="G316" s="31" t="e">
        <f t="shared" si="41"/>
        <v>#DIV/0!</v>
      </c>
    </row>
    <row r="317" spans="1:7" ht="83.4" customHeight="1" x14ac:dyDescent="0.3">
      <c r="A317" s="10" t="s">
        <v>175</v>
      </c>
      <c r="B317" s="11" t="s">
        <v>176</v>
      </c>
      <c r="C317" s="10" t="s">
        <v>28</v>
      </c>
      <c r="D317" s="10">
        <v>14</v>
      </c>
      <c r="E317" s="12">
        <v>0</v>
      </c>
      <c r="F317" s="12">
        <f t="shared" si="40"/>
        <v>0</v>
      </c>
      <c r="G317" s="31" t="e">
        <f t="shared" si="41"/>
        <v>#DIV/0!</v>
      </c>
    </row>
    <row r="318" spans="1:7" ht="83.4" customHeight="1" x14ac:dyDescent="0.3">
      <c r="A318" s="10" t="s">
        <v>372</v>
      </c>
      <c r="B318" s="11" t="s">
        <v>373</v>
      </c>
      <c r="C318" s="10" t="s">
        <v>28</v>
      </c>
      <c r="D318" s="10">
        <v>1</v>
      </c>
      <c r="E318" s="12">
        <v>0</v>
      </c>
      <c r="F318" s="12">
        <f t="shared" si="40"/>
        <v>0</v>
      </c>
      <c r="G318" s="31" t="e">
        <f t="shared" si="41"/>
        <v>#DIV/0!</v>
      </c>
    </row>
    <row r="319" spans="1:7" ht="83.4" customHeight="1" x14ac:dyDescent="0.3">
      <c r="A319" s="10" t="s">
        <v>374</v>
      </c>
      <c r="B319" s="11" t="s">
        <v>375</v>
      </c>
      <c r="C319" s="10" t="s">
        <v>28</v>
      </c>
      <c r="D319" s="10">
        <v>3</v>
      </c>
      <c r="E319" s="12">
        <v>0</v>
      </c>
      <c r="F319" s="12">
        <f t="shared" si="40"/>
        <v>0</v>
      </c>
      <c r="G319" s="31" t="e">
        <f t="shared" si="41"/>
        <v>#DIV/0!</v>
      </c>
    </row>
    <row r="320" spans="1:7" ht="83.4" customHeight="1" x14ac:dyDescent="0.3">
      <c r="A320" s="10" t="s">
        <v>376</v>
      </c>
      <c r="B320" s="11" t="s">
        <v>377</v>
      </c>
      <c r="C320" s="10" t="s">
        <v>28</v>
      </c>
      <c r="D320" s="10">
        <v>2</v>
      </c>
      <c r="E320" s="12">
        <v>0</v>
      </c>
      <c r="F320" s="12">
        <f t="shared" si="40"/>
        <v>0</v>
      </c>
      <c r="G320" s="31" t="e">
        <f t="shared" si="41"/>
        <v>#DIV/0!</v>
      </c>
    </row>
    <row r="321" spans="1:7" ht="83.4" customHeight="1" x14ac:dyDescent="0.3">
      <c r="A321" s="10" t="s">
        <v>378</v>
      </c>
      <c r="B321" s="11" t="s">
        <v>379</v>
      </c>
      <c r="C321" s="10" t="s">
        <v>28</v>
      </c>
      <c r="D321" s="10">
        <v>1</v>
      </c>
      <c r="E321" s="12">
        <v>0</v>
      </c>
      <c r="F321" s="12">
        <f t="shared" si="40"/>
        <v>0</v>
      </c>
      <c r="G321" s="31" t="e">
        <f t="shared" si="41"/>
        <v>#DIV/0!</v>
      </c>
    </row>
    <row r="322" spans="1:7" ht="21.6" customHeight="1" x14ac:dyDescent="0.3">
      <c r="A322" s="16" t="s">
        <v>116</v>
      </c>
      <c r="B322" s="32" t="s">
        <v>69</v>
      </c>
      <c r="C322" s="5"/>
      <c r="D322" s="5"/>
      <c r="E322" s="8"/>
      <c r="F322" s="12">
        <f t="shared" si="40"/>
        <v>0</v>
      </c>
      <c r="G322" s="31" t="e">
        <f t="shared" si="41"/>
        <v>#DIV/0!</v>
      </c>
    </row>
    <row r="323" spans="1:7" ht="42.6" customHeight="1" x14ac:dyDescent="0.3">
      <c r="A323" s="10" t="s">
        <v>177</v>
      </c>
      <c r="B323" s="11" t="s">
        <v>380</v>
      </c>
      <c r="C323" s="10" t="s">
        <v>28</v>
      </c>
      <c r="D323" s="10">
        <v>10</v>
      </c>
      <c r="E323" s="12">
        <v>0</v>
      </c>
      <c r="F323" s="12">
        <f t="shared" si="40"/>
        <v>0</v>
      </c>
      <c r="G323" s="31" t="e">
        <f t="shared" si="41"/>
        <v>#DIV/0!</v>
      </c>
    </row>
    <row r="324" spans="1:7" ht="42.6" customHeight="1" x14ac:dyDescent="0.3">
      <c r="A324" s="10" t="s">
        <v>381</v>
      </c>
      <c r="B324" s="11" t="s">
        <v>382</v>
      </c>
      <c r="C324" s="10" t="s">
        <v>28</v>
      </c>
      <c r="D324" s="10">
        <v>3</v>
      </c>
      <c r="E324" s="12">
        <v>0</v>
      </c>
      <c r="F324" s="12">
        <f t="shared" si="40"/>
        <v>0</v>
      </c>
      <c r="G324" s="31" t="e">
        <f t="shared" si="41"/>
        <v>#DIV/0!</v>
      </c>
    </row>
    <row r="325" spans="1:7" ht="42.6" customHeight="1" x14ac:dyDescent="0.3">
      <c r="A325" s="10" t="s">
        <v>383</v>
      </c>
      <c r="B325" s="11" t="s">
        <v>384</v>
      </c>
      <c r="C325" s="10" t="s">
        <v>28</v>
      </c>
      <c r="D325" s="10">
        <v>1</v>
      </c>
      <c r="E325" s="12">
        <v>0</v>
      </c>
      <c r="F325" s="12">
        <f t="shared" si="40"/>
        <v>0</v>
      </c>
      <c r="G325" s="31" t="e">
        <f t="shared" si="41"/>
        <v>#DIV/0!</v>
      </c>
    </row>
    <row r="326" spans="1:7" ht="21.6" customHeight="1" x14ac:dyDescent="0.3">
      <c r="A326" s="16" t="s">
        <v>385</v>
      </c>
      <c r="B326" s="32" t="s">
        <v>386</v>
      </c>
      <c r="C326" s="5"/>
      <c r="D326" s="5"/>
      <c r="E326" s="8"/>
      <c r="F326" s="12">
        <f t="shared" si="40"/>
        <v>0</v>
      </c>
      <c r="G326" s="31" t="e">
        <f t="shared" si="41"/>
        <v>#DIV/0!</v>
      </c>
    </row>
    <row r="327" spans="1:7" ht="69.599999999999994" customHeight="1" x14ac:dyDescent="0.3">
      <c r="A327" s="17" t="s">
        <v>387</v>
      </c>
      <c r="B327" s="18" t="s">
        <v>388</v>
      </c>
      <c r="C327" s="17" t="s">
        <v>23</v>
      </c>
      <c r="D327" s="17">
        <v>155</v>
      </c>
      <c r="E327" s="35">
        <v>0</v>
      </c>
      <c r="F327" s="12">
        <f t="shared" si="40"/>
        <v>0</v>
      </c>
      <c r="G327" s="31" t="e">
        <f t="shared" si="41"/>
        <v>#DIV/0!</v>
      </c>
    </row>
    <row r="328" spans="1:7" ht="69.599999999999994" customHeight="1" x14ac:dyDescent="0.3">
      <c r="A328" s="17" t="s">
        <v>389</v>
      </c>
      <c r="B328" s="18" t="s">
        <v>390</v>
      </c>
      <c r="C328" s="17" t="s">
        <v>23</v>
      </c>
      <c r="D328" s="17">
        <v>158</v>
      </c>
      <c r="E328" s="35">
        <v>0</v>
      </c>
      <c r="F328" s="12">
        <f t="shared" si="40"/>
        <v>0</v>
      </c>
      <c r="G328" s="31" t="e">
        <f t="shared" si="41"/>
        <v>#DIV/0!</v>
      </c>
    </row>
    <row r="329" spans="1:7" ht="69.599999999999994" customHeight="1" x14ac:dyDescent="0.3">
      <c r="A329" s="17" t="s">
        <v>391</v>
      </c>
      <c r="B329" s="18" t="s">
        <v>392</v>
      </c>
      <c r="C329" s="17" t="s">
        <v>23</v>
      </c>
      <c r="D329" s="17">
        <v>199</v>
      </c>
      <c r="E329" s="35">
        <v>0</v>
      </c>
      <c r="F329" s="12">
        <f t="shared" si="40"/>
        <v>0</v>
      </c>
      <c r="G329" s="31" t="e">
        <f t="shared" si="41"/>
        <v>#DIV/0!</v>
      </c>
    </row>
    <row r="330" spans="1:7" ht="69.599999999999994" customHeight="1" x14ac:dyDescent="0.3">
      <c r="A330" s="17" t="s">
        <v>393</v>
      </c>
      <c r="B330" s="18" t="s">
        <v>394</v>
      </c>
      <c r="C330" s="17" t="s">
        <v>23</v>
      </c>
      <c r="D330" s="17">
        <v>309</v>
      </c>
      <c r="E330" s="35">
        <v>0</v>
      </c>
      <c r="F330" s="12">
        <f t="shared" si="40"/>
        <v>0</v>
      </c>
      <c r="G330" s="31" t="e">
        <f t="shared" si="41"/>
        <v>#DIV/0!</v>
      </c>
    </row>
    <row r="331" spans="1:7" ht="69.599999999999994" customHeight="1" x14ac:dyDescent="0.3">
      <c r="A331" s="17" t="s">
        <v>395</v>
      </c>
      <c r="B331" s="18" t="s">
        <v>396</v>
      </c>
      <c r="C331" s="17" t="s">
        <v>23</v>
      </c>
      <c r="D331" s="17">
        <v>195</v>
      </c>
      <c r="E331" s="35">
        <v>0</v>
      </c>
      <c r="F331" s="12">
        <f t="shared" si="40"/>
        <v>0</v>
      </c>
      <c r="G331" s="31" t="e">
        <f t="shared" si="41"/>
        <v>#DIV/0!</v>
      </c>
    </row>
    <row r="332" spans="1:7" ht="69.599999999999994" customHeight="1" x14ac:dyDescent="0.3">
      <c r="A332" s="17" t="s">
        <v>397</v>
      </c>
      <c r="B332" s="18" t="s">
        <v>398</v>
      </c>
      <c r="C332" s="17" t="s">
        <v>28</v>
      </c>
      <c r="D332" s="17">
        <v>10</v>
      </c>
      <c r="E332" s="35">
        <v>0</v>
      </c>
      <c r="F332" s="12">
        <f t="shared" si="40"/>
        <v>0</v>
      </c>
      <c r="G332" s="31" t="e">
        <f t="shared" si="41"/>
        <v>#DIV/0!</v>
      </c>
    </row>
    <row r="333" spans="1:7" ht="21.6" customHeight="1" x14ac:dyDescent="0.3">
      <c r="A333" s="16" t="s">
        <v>117</v>
      </c>
      <c r="B333" s="32" t="s">
        <v>70</v>
      </c>
      <c r="C333" s="5"/>
      <c r="D333" s="5"/>
      <c r="E333" s="8"/>
      <c r="F333" s="12">
        <f t="shared" si="40"/>
        <v>0</v>
      </c>
      <c r="G333" s="31" t="e">
        <f t="shared" si="41"/>
        <v>#DIV/0!</v>
      </c>
    </row>
    <row r="334" spans="1:7" ht="64.2" customHeight="1" x14ac:dyDescent="0.3">
      <c r="A334" s="17" t="s">
        <v>399</v>
      </c>
      <c r="B334" s="18" t="s">
        <v>400</v>
      </c>
      <c r="C334" s="17" t="s">
        <v>28</v>
      </c>
      <c r="D334" s="17">
        <v>32</v>
      </c>
      <c r="E334" s="35">
        <v>0</v>
      </c>
      <c r="F334" s="12">
        <f t="shared" si="40"/>
        <v>0</v>
      </c>
      <c r="G334" s="31" t="e">
        <f t="shared" si="41"/>
        <v>#DIV/0!</v>
      </c>
    </row>
    <row r="335" spans="1:7" ht="64.2" customHeight="1" x14ac:dyDescent="0.3">
      <c r="A335" s="17" t="s">
        <v>401</v>
      </c>
      <c r="B335" s="18" t="s">
        <v>402</v>
      </c>
      <c r="C335" s="17" t="s">
        <v>28</v>
      </c>
      <c r="D335" s="17">
        <v>11</v>
      </c>
      <c r="E335" s="35">
        <v>0</v>
      </c>
      <c r="F335" s="12">
        <f t="shared" si="40"/>
        <v>0</v>
      </c>
      <c r="G335" s="31" t="e">
        <f t="shared" si="41"/>
        <v>#DIV/0!</v>
      </c>
    </row>
    <row r="336" spans="1:7" ht="64.2" customHeight="1" x14ac:dyDescent="0.3">
      <c r="A336" s="17" t="s">
        <v>181</v>
      </c>
      <c r="B336" s="18" t="s">
        <v>403</v>
      </c>
      <c r="C336" s="17" t="s">
        <v>28</v>
      </c>
      <c r="D336" s="17">
        <v>20</v>
      </c>
      <c r="E336" s="35">
        <v>0</v>
      </c>
      <c r="F336" s="12">
        <f t="shared" si="40"/>
        <v>0</v>
      </c>
      <c r="G336" s="31" t="e">
        <f t="shared" si="41"/>
        <v>#DIV/0!</v>
      </c>
    </row>
    <row r="337" spans="1:7" ht="21.6" customHeight="1" x14ac:dyDescent="0.3">
      <c r="A337" s="16" t="s">
        <v>118</v>
      </c>
      <c r="B337" s="32" t="s">
        <v>71</v>
      </c>
      <c r="C337" s="5"/>
      <c r="D337" s="5"/>
      <c r="E337" s="8"/>
      <c r="F337" s="12">
        <f t="shared" si="40"/>
        <v>0</v>
      </c>
      <c r="G337" s="31" t="e">
        <f t="shared" si="41"/>
        <v>#DIV/0!</v>
      </c>
    </row>
    <row r="338" spans="1:7" ht="46.95" customHeight="1" x14ac:dyDescent="0.3">
      <c r="A338" s="10" t="s">
        <v>183</v>
      </c>
      <c r="B338" s="11" t="s">
        <v>404</v>
      </c>
      <c r="C338" s="10" t="s">
        <v>28</v>
      </c>
      <c r="D338" s="10">
        <v>2</v>
      </c>
      <c r="E338" s="12">
        <v>0</v>
      </c>
      <c r="F338" s="12">
        <f t="shared" si="40"/>
        <v>0</v>
      </c>
      <c r="G338" s="31" t="e">
        <f t="shared" si="41"/>
        <v>#DIV/0!</v>
      </c>
    </row>
    <row r="339" spans="1:7" ht="46.95" customHeight="1" x14ac:dyDescent="0.3">
      <c r="A339" s="10" t="s">
        <v>185</v>
      </c>
      <c r="B339" s="11" t="s">
        <v>405</v>
      </c>
      <c r="C339" s="10" t="s">
        <v>23</v>
      </c>
      <c r="D339" s="10">
        <v>12</v>
      </c>
      <c r="E339" s="12">
        <v>0</v>
      </c>
      <c r="F339" s="12">
        <f t="shared" si="40"/>
        <v>0</v>
      </c>
      <c r="G339" s="31" t="e">
        <f t="shared" si="41"/>
        <v>#DIV/0!</v>
      </c>
    </row>
    <row r="340" spans="1:7" ht="46.95" customHeight="1" x14ac:dyDescent="0.3">
      <c r="A340" s="10" t="s">
        <v>187</v>
      </c>
      <c r="B340" s="11" t="s">
        <v>406</v>
      </c>
      <c r="C340" s="10" t="s">
        <v>28</v>
      </c>
      <c r="D340" s="10">
        <v>2</v>
      </c>
      <c r="E340" s="12">
        <v>0</v>
      </c>
      <c r="F340" s="12">
        <f t="shared" si="40"/>
        <v>0</v>
      </c>
      <c r="G340" s="31" t="e">
        <f t="shared" si="41"/>
        <v>#DIV/0!</v>
      </c>
    </row>
    <row r="341" spans="1:7" ht="21.6" customHeight="1" x14ac:dyDescent="0.3">
      <c r="A341" s="16" t="s">
        <v>407</v>
      </c>
      <c r="B341" s="32" t="s">
        <v>408</v>
      </c>
      <c r="C341" s="5"/>
      <c r="D341" s="5"/>
      <c r="E341" s="8"/>
      <c r="F341" s="12">
        <f t="shared" si="40"/>
        <v>0</v>
      </c>
      <c r="G341" s="31" t="e">
        <f t="shared" si="41"/>
        <v>#DIV/0!</v>
      </c>
    </row>
    <row r="342" spans="1:7" ht="46.95" customHeight="1" x14ac:dyDescent="0.3">
      <c r="A342" s="10" t="s">
        <v>409</v>
      </c>
      <c r="B342" s="11" t="s">
        <v>410</v>
      </c>
      <c r="C342" s="10" t="s">
        <v>28</v>
      </c>
      <c r="D342" s="10">
        <v>1</v>
      </c>
      <c r="E342" s="12">
        <v>0</v>
      </c>
      <c r="F342" s="12">
        <f t="shared" si="40"/>
        <v>0</v>
      </c>
      <c r="G342" s="31" t="e">
        <f t="shared" si="41"/>
        <v>#DIV/0!</v>
      </c>
    </row>
    <row r="343" spans="1:7" ht="12.15" customHeight="1" x14ac:dyDescent="0.3">
      <c r="A343" s="5"/>
      <c r="B343" s="6"/>
      <c r="C343" s="5"/>
      <c r="D343" s="5"/>
      <c r="E343" s="8"/>
      <c r="F343" s="8"/>
      <c r="G343" s="9"/>
    </row>
    <row r="344" spans="1:7" ht="25.95" customHeight="1" x14ac:dyDescent="0.3">
      <c r="A344" s="21"/>
      <c r="B344" s="177"/>
      <c r="C344" s="177"/>
      <c r="D344" s="177"/>
      <c r="E344" s="177"/>
      <c r="F344" s="48">
        <f>+SUM(F312:F342)</f>
        <v>0</v>
      </c>
      <c r="G344" s="49" t="e">
        <f>+SUM(G312:G342)</f>
        <v>#DIV/0!</v>
      </c>
    </row>
    <row r="345" spans="1:7" s="45" customFormat="1" ht="26.4" customHeight="1" x14ac:dyDescent="0.3">
      <c r="A345" s="131">
        <v>11</v>
      </c>
      <c r="B345" s="176" t="s">
        <v>72</v>
      </c>
      <c r="C345" s="176"/>
      <c r="D345" s="176"/>
      <c r="E345" s="176"/>
      <c r="F345" s="176"/>
      <c r="G345" s="176"/>
    </row>
    <row r="346" spans="1:7" ht="108" customHeight="1" x14ac:dyDescent="0.3">
      <c r="A346" s="10" t="s">
        <v>411</v>
      </c>
      <c r="B346" s="11" t="s">
        <v>412</v>
      </c>
      <c r="C346" s="10" t="s">
        <v>2</v>
      </c>
      <c r="D346" s="14">
        <v>24.734999999999999</v>
      </c>
      <c r="E346" s="12">
        <v>0</v>
      </c>
      <c r="F346" s="12">
        <f>+D346*E346</f>
        <v>0</v>
      </c>
      <c r="G346" s="31" t="e">
        <f>+F346/$G$389</f>
        <v>#DIV/0!</v>
      </c>
    </row>
    <row r="347" spans="1:7" ht="97.95" customHeight="1" x14ac:dyDescent="0.3">
      <c r="A347" s="10" t="s">
        <v>413</v>
      </c>
      <c r="B347" s="11" t="s">
        <v>414</v>
      </c>
      <c r="C347" s="10" t="s">
        <v>2</v>
      </c>
      <c r="D347" s="10">
        <v>20.399999999999999</v>
      </c>
      <c r="E347" s="12">
        <v>0</v>
      </c>
      <c r="F347" s="12">
        <f t="shared" ref="F347:F361" si="42">+D347*E347</f>
        <v>0</v>
      </c>
      <c r="G347" s="31" t="e">
        <f t="shared" ref="G347:G361" si="43">+F347/$G$389</f>
        <v>#DIV/0!</v>
      </c>
    </row>
    <row r="348" spans="1:7" ht="71.400000000000006" customHeight="1" x14ac:dyDescent="0.3">
      <c r="A348" s="10" t="s">
        <v>191</v>
      </c>
      <c r="B348" s="11" t="s">
        <v>192</v>
      </c>
      <c r="C348" s="10" t="s">
        <v>2</v>
      </c>
      <c r="D348" s="10">
        <v>3.06</v>
      </c>
      <c r="E348" s="12">
        <v>0</v>
      </c>
      <c r="F348" s="12">
        <f t="shared" si="42"/>
        <v>0</v>
      </c>
      <c r="G348" s="31" t="e">
        <f t="shared" si="43"/>
        <v>#DIV/0!</v>
      </c>
    </row>
    <row r="349" spans="1:7" ht="62.4" customHeight="1" x14ac:dyDescent="0.3">
      <c r="A349" s="10" t="s">
        <v>193</v>
      </c>
      <c r="B349" s="11" t="s">
        <v>194</v>
      </c>
      <c r="C349" s="10" t="s">
        <v>2</v>
      </c>
      <c r="D349" s="14">
        <v>13.377000000000001</v>
      </c>
      <c r="E349" s="12">
        <v>0</v>
      </c>
      <c r="F349" s="12">
        <f t="shared" si="42"/>
        <v>0</v>
      </c>
      <c r="G349" s="31" t="e">
        <f t="shared" si="43"/>
        <v>#DIV/0!</v>
      </c>
    </row>
    <row r="350" spans="1:7" ht="87.6" customHeight="1" x14ac:dyDescent="0.3">
      <c r="A350" s="10" t="s">
        <v>415</v>
      </c>
      <c r="B350" s="11" t="s">
        <v>416</v>
      </c>
      <c r="C350" s="10" t="s">
        <v>2</v>
      </c>
      <c r="D350" s="10">
        <v>34.56</v>
      </c>
      <c r="E350" s="12">
        <v>0</v>
      </c>
      <c r="F350" s="12">
        <f t="shared" si="42"/>
        <v>0</v>
      </c>
      <c r="G350" s="31" t="e">
        <f t="shared" si="43"/>
        <v>#DIV/0!</v>
      </c>
    </row>
    <row r="351" spans="1:7" ht="60.6" customHeight="1" x14ac:dyDescent="0.3">
      <c r="A351" s="10" t="s">
        <v>417</v>
      </c>
      <c r="B351" s="11" t="s">
        <v>418</v>
      </c>
      <c r="C351" s="10" t="s">
        <v>2</v>
      </c>
      <c r="D351" s="14">
        <v>93.625500000000002</v>
      </c>
      <c r="E351" s="12">
        <v>0</v>
      </c>
      <c r="F351" s="12">
        <f t="shared" si="42"/>
        <v>0</v>
      </c>
      <c r="G351" s="31" t="e">
        <f t="shared" si="43"/>
        <v>#DIV/0!</v>
      </c>
    </row>
    <row r="352" spans="1:7" ht="80.400000000000006" customHeight="1" x14ac:dyDescent="0.3">
      <c r="A352" s="10" t="s">
        <v>419</v>
      </c>
      <c r="B352" s="11" t="s">
        <v>420</v>
      </c>
      <c r="C352" s="10" t="s">
        <v>2</v>
      </c>
      <c r="D352" s="10">
        <v>65.099999999999994</v>
      </c>
      <c r="E352" s="12">
        <v>0</v>
      </c>
      <c r="F352" s="12">
        <f t="shared" si="42"/>
        <v>0</v>
      </c>
      <c r="G352" s="31" t="e">
        <f t="shared" si="43"/>
        <v>#DIV/0!</v>
      </c>
    </row>
    <row r="353" spans="1:7" ht="63.6" customHeight="1" x14ac:dyDescent="0.3">
      <c r="A353" s="10" t="s">
        <v>421</v>
      </c>
      <c r="B353" s="11" t="s">
        <v>422</v>
      </c>
      <c r="C353" s="10" t="s">
        <v>2</v>
      </c>
      <c r="D353" s="10">
        <v>3.84</v>
      </c>
      <c r="E353" s="12">
        <v>0</v>
      </c>
      <c r="F353" s="12">
        <f t="shared" si="42"/>
        <v>0</v>
      </c>
      <c r="G353" s="31" t="e">
        <f t="shared" si="43"/>
        <v>#DIV/0!</v>
      </c>
    </row>
    <row r="354" spans="1:7" ht="22.95" customHeight="1" x14ac:dyDescent="0.3">
      <c r="A354" s="5" t="s">
        <v>119</v>
      </c>
      <c r="B354" s="11" t="s">
        <v>73</v>
      </c>
      <c r="C354" s="5" t="s">
        <v>2</v>
      </c>
      <c r="D354" s="5">
        <v>4.3</v>
      </c>
      <c r="E354" s="8">
        <v>0</v>
      </c>
      <c r="F354" s="12">
        <f t="shared" si="42"/>
        <v>0</v>
      </c>
      <c r="G354" s="31" t="e">
        <f t="shared" si="43"/>
        <v>#DIV/0!</v>
      </c>
    </row>
    <row r="355" spans="1:7" ht="97.95" customHeight="1" x14ac:dyDescent="0.3">
      <c r="A355" s="10" t="s">
        <v>423</v>
      </c>
      <c r="B355" s="11" t="s">
        <v>424</v>
      </c>
      <c r="C355" s="10" t="s">
        <v>2</v>
      </c>
      <c r="D355" s="10">
        <v>2.5499999999999998</v>
      </c>
      <c r="E355" s="12">
        <v>0</v>
      </c>
      <c r="F355" s="12">
        <f t="shared" si="42"/>
        <v>0</v>
      </c>
      <c r="G355" s="31" t="e">
        <f t="shared" si="43"/>
        <v>#DIV/0!</v>
      </c>
    </row>
    <row r="356" spans="1:7" ht="89.4" customHeight="1" x14ac:dyDescent="0.3">
      <c r="A356" s="10" t="s">
        <v>195</v>
      </c>
      <c r="B356" s="11" t="s">
        <v>425</v>
      </c>
      <c r="C356" s="10" t="s">
        <v>28</v>
      </c>
      <c r="D356" s="10">
        <v>9</v>
      </c>
      <c r="E356" s="12">
        <v>0</v>
      </c>
      <c r="F356" s="12">
        <f t="shared" si="42"/>
        <v>0</v>
      </c>
      <c r="G356" s="31" t="e">
        <f t="shared" si="43"/>
        <v>#DIV/0!</v>
      </c>
    </row>
    <row r="357" spans="1:7" ht="72" customHeight="1" x14ac:dyDescent="0.3">
      <c r="A357" s="10" t="s">
        <v>426</v>
      </c>
      <c r="B357" s="11" t="s">
        <v>427</v>
      </c>
      <c r="C357" s="10" t="s">
        <v>28</v>
      </c>
      <c r="D357" s="10">
        <v>15</v>
      </c>
      <c r="E357" s="12">
        <v>0</v>
      </c>
      <c r="F357" s="12">
        <f t="shared" si="42"/>
        <v>0</v>
      </c>
      <c r="G357" s="31" t="e">
        <f t="shared" si="43"/>
        <v>#DIV/0!</v>
      </c>
    </row>
    <row r="358" spans="1:7" ht="79.2" customHeight="1" x14ac:dyDescent="0.3">
      <c r="A358" s="17" t="s">
        <v>428</v>
      </c>
      <c r="B358" s="18" t="s">
        <v>429</v>
      </c>
      <c r="C358" s="10" t="s">
        <v>28</v>
      </c>
      <c r="D358" s="10">
        <v>4</v>
      </c>
      <c r="E358" s="12">
        <v>0</v>
      </c>
      <c r="F358" s="12">
        <f t="shared" si="42"/>
        <v>0</v>
      </c>
      <c r="G358" s="31" t="e">
        <f t="shared" si="43"/>
        <v>#DIV/0!</v>
      </c>
    </row>
    <row r="359" spans="1:7" ht="84" customHeight="1" x14ac:dyDescent="0.3">
      <c r="A359" s="10" t="s">
        <v>430</v>
      </c>
      <c r="B359" s="11" t="s">
        <v>431</v>
      </c>
      <c r="C359" s="10" t="s">
        <v>28</v>
      </c>
      <c r="D359" s="10">
        <v>5</v>
      </c>
      <c r="E359" s="12">
        <v>0</v>
      </c>
      <c r="F359" s="12">
        <f t="shared" si="42"/>
        <v>0</v>
      </c>
      <c r="G359" s="31" t="e">
        <f t="shared" si="43"/>
        <v>#DIV/0!</v>
      </c>
    </row>
    <row r="360" spans="1:7" ht="100.2" customHeight="1" x14ac:dyDescent="0.3">
      <c r="A360" s="10" t="s">
        <v>197</v>
      </c>
      <c r="B360" s="11" t="s">
        <v>432</v>
      </c>
      <c r="C360" s="10" t="s">
        <v>28</v>
      </c>
      <c r="D360" s="10">
        <v>11</v>
      </c>
      <c r="E360" s="12">
        <v>0</v>
      </c>
      <c r="F360" s="12">
        <f t="shared" si="42"/>
        <v>0</v>
      </c>
      <c r="G360" s="31" t="e">
        <f t="shared" si="43"/>
        <v>#DIV/0!</v>
      </c>
    </row>
    <row r="361" spans="1:7" ht="85.2" customHeight="1" x14ac:dyDescent="0.3">
      <c r="A361" s="10" t="s">
        <v>199</v>
      </c>
      <c r="B361" s="11" t="s">
        <v>433</v>
      </c>
      <c r="C361" s="10" t="s">
        <v>28</v>
      </c>
      <c r="D361" s="10">
        <v>1</v>
      </c>
      <c r="E361" s="12">
        <v>0</v>
      </c>
      <c r="F361" s="12">
        <f t="shared" si="42"/>
        <v>0</v>
      </c>
      <c r="G361" s="31" t="e">
        <f t="shared" si="43"/>
        <v>#DIV/0!</v>
      </c>
    </row>
    <row r="362" spans="1:7" ht="12.15" customHeight="1" x14ac:dyDescent="0.3">
      <c r="A362" s="5"/>
      <c r="B362" s="6"/>
      <c r="C362" s="5"/>
      <c r="D362" s="5"/>
      <c r="E362" s="8"/>
      <c r="F362" s="8"/>
      <c r="G362" s="9"/>
    </row>
    <row r="363" spans="1:7" ht="25.95" customHeight="1" x14ac:dyDescent="0.3">
      <c r="A363" s="21"/>
      <c r="B363" s="177"/>
      <c r="C363" s="177"/>
      <c r="D363" s="177"/>
      <c r="E363" s="177"/>
      <c r="F363" s="48">
        <f>ROUND(SUM(F346:F362),0)</f>
        <v>0</v>
      </c>
      <c r="G363" s="49" t="e">
        <f>+SUM(G346:G361)</f>
        <v>#DIV/0!</v>
      </c>
    </row>
    <row r="364" spans="1:7" s="45" customFormat="1" ht="26.4" customHeight="1" x14ac:dyDescent="0.3">
      <c r="A364" s="131">
        <v>12</v>
      </c>
      <c r="B364" s="176" t="s">
        <v>74</v>
      </c>
      <c r="C364" s="176"/>
      <c r="D364" s="176"/>
      <c r="E364" s="176"/>
      <c r="F364" s="176"/>
      <c r="G364" s="176"/>
    </row>
    <row r="365" spans="1:7" x14ac:dyDescent="0.3">
      <c r="A365" s="5"/>
      <c r="B365" s="11"/>
      <c r="C365" s="5"/>
      <c r="D365" s="5"/>
      <c r="E365" s="8"/>
      <c r="F365" s="8"/>
      <c r="G365" s="29"/>
    </row>
    <row r="366" spans="1:7" ht="54.6" customHeight="1" x14ac:dyDescent="0.3">
      <c r="A366" s="10" t="s">
        <v>122</v>
      </c>
      <c r="B366" s="11" t="s">
        <v>434</v>
      </c>
      <c r="C366" s="10" t="s">
        <v>28</v>
      </c>
      <c r="D366" s="10">
        <v>5</v>
      </c>
      <c r="E366" s="12">
        <v>0</v>
      </c>
      <c r="F366" s="12">
        <f>+D366*E366</f>
        <v>0</v>
      </c>
      <c r="G366" s="31" t="e">
        <f>+F366/$G$389</f>
        <v>#DIV/0!</v>
      </c>
    </row>
    <row r="367" spans="1:7" ht="54.6" customHeight="1" x14ac:dyDescent="0.3">
      <c r="A367" s="5" t="s">
        <v>435</v>
      </c>
      <c r="B367" s="11" t="s">
        <v>436</v>
      </c>
      <c r="C367" s="5" t="s">
        <v>28</v>
      </c>
      <c r="D367" s="5">
        <v>1</v>
      </c>
      <c r="E367" s="8">
        <v>0</v>
      </c>
      <c r="F367" s="12">
        <f t="shared" ref="F367:F375" si="44">+D367*E367</f>
        <v>0</v>
      </c>
      <c r="G367" s="31" t="e">
        <f t="shared" ref="G367:G375" si="45">+F367/$G$389</f>
        <v>#DIV/0!</v>
      </c>
    </row>
    <row r="368" spans="1:7" ht="54.6" customHeight="1" x14ac:dyDescent="0.3">
      <c r="A368" s="5" t="s">
        <v>120</v>
      </c>
      <c r="B368" s="11" t="s">
        <v>75</v>
      </c>
      <c r="C368" s="5" t="s">
        <v>28</v>
      </c>
      <c r="D368" s="5">
        <v>4</v>
      </c>
      <c r="E368" s="8">
        <v>0</v>
      </c>
      <c r="F368" s="12">
        <f t="shared" si="44"/>
        <v>0</v>
      </c>
      <c r="G368" s="31" t="e">
        <f t="shared" si="45"/>
        <v>#DIV/0!</v>
      </c>
    </row>
    <row r="369" spans="1:7" ht="54.6" customHeight="1" x14ac:dyDescent="0.3">
      <c r="A369" s="10" t="s">
        <v>437</v>
      </c>
      <c r="B369" s="11" t="s">
        <v>438</v>
      </c>
      <c r="C369" s="10" t="s">
        <v>28</v>
      </c>
      <c r="D369" s="10">
        <v>1</v>
      </c>
      <c r="E369" s="12">
        <v>0</v>
      </c>
      <c r="F369" s="12">
        <f t="shared" si="44"/>
        <v>0</v>
      </c>
      <c r="G369" s="31" t="e">
        <f t="shared" si="45"/>
        <v>#DIV/0!</v>
      </c>
    </row>
    <row r="370" spans="1:7" ht="54.6" customHeight="1" x14ac:dyDescent="0.3">
      <c r="A370" s="5" t="s">
        <v>439</v>
      </c>
      <c r="B370" s="11" t="s">
        <v>440</v>
      </c>
      <c r="C370" s="5" t="s">
        <v>28</v>
      </c>
      <c r="D370" s="5">
        <v>1</v>
      </c>
      <c r="E370" s="8">
        <v>0</v>
      </c>
      <c r="F370" s="12">
        <f t="shared" si="44"/>
        <v>0</v>
      </c>
      <c r="G370" s="31" t="e">
        <f t="shared" si="45"/>
        <v>#DIV/0!</v>
      </c>
    </row>
    <row r="371" spans="1:7" ht="54.6" customHeight="1" x14ac:dyDescent="0.3">
      <c r="A371" s="5" t="s">
        <v>122</v>
      </c>
      <c r="B371" s="11" t="s">
        <v>77</v>
      </c>
      <c r="C371" s="5" t="s">
        <v>28</v>
      </c>
      <c r="D371" s="5">
        <v>5</v>
      </c>
      <c r="E371" s="8">
        <v>0</v>
      </c>
      <c r="F371" s="12">
        <f t="shared" si="44"/>
        <v>0</v>
      </c>
      <c r="G371" s="31" t="e">
        <f t="shared" si="45"/>
        <v>#DIV/0!</v>
      </c>
    </row>
    <row r="372" spans="1:7" ht="54.6" customHeight="1" x14ac:dyDescent="0.3">
      <c r="A372" s="5" t="s">
        <v>123</v>
      </c>
      <c r="B372" s="11" t="s">
        <v>78</v>
      </c>
      <c r="C372" s="5" t="s">
        <v>28</v>
      </c>
      <c r="D372" s="5">
        <v>3</v>
      </c>
      <c r="E372" s="8">
        <v>0</v>
      </c>
      <c r="F372" s="12">
        <f t="shared" si="44"/>
        <v>0</v>
      </c>
      <c r="G372" s="31" t="e">
        <f t="shared" si="45"/>
        <v>#DIV/0!</v>
      </c>
    </row>
    <row r="373" spans="1:7" ht="54.6" customHeight="1" x14ac:dyDescent="0.3">
      <c r="A373" s="5" t="s">
        <v>124</v>
      </c>
      <c r="B373" s="11" t="s">
        <v>79</v>
      </c>
      <c r="C373" s="5" t="s">
        <v>28</v>
      </c>
      <c r="D373" s="5">
        <v>4</v>
      </c>
      <c r="E373" s="8">
        <v>0</v>
      </c>
      <c r="F373" s="12">
        <f t="shared" si="44"/>
        <v>0</v>
      </c>
      <c r="G373" s="31" t="e">
        <f t="shared" si="45"/>
        <v>#DIV/0!</v>
      </c>
    </row>
    <row r="374" spans="1:7" ht="54.6" customHeight="1" x14ac:dyDescent="0.3">
      <c r="A374" s="5" t="s">
        <v>125</v>
      </c>
      <c r="B374" s="11" t="s">
        <v>80</v>
      </c>
      <c r="C374" s="5" t="s">
        <v>28</v>
      </c>
      <c r="D374" s="5">
        <v>3</v>
      </c>
      <c r="E374" s="8">
        <v>0</v>
      </c>
      <c r="F374" s="12">
        <f t="shared" si="44"/>
        <v>0</v>
      </c>
      <c r="G374" s="31" t="e">
        <f t="shared" si="45"/>
        <v>#DIV/0!</v>
      </c>
    </row>
    <row r="375" spans="1:7" ht="54.6" customHeight="1" x14ac:dyDescent="0.3">
      <c r="A375" s="10" t="s">
        <v>202</v>
      </c>
      <c r="B375" s="11" t="s">
        <v>441</v>
      </c>
      <c r="C375" s="10" t="s">
        <v>28</v>
      </c>
      <c r="D375" s="10">
        <v>1</v>
      </c>
      <c r="E375" s="12">
        <v>0</v>
      </c>
      <c r="F375" s="12">
        <f t="shared" si="44"/>
        <v>0</v>
      </c>
      <c r="G375" s="31" t="e">
        <f t="shared" si="45"/>
        <v>#DIV/0!</v>
      </c>
    </row>
    <row r="376" spans="1:7" ht="12.15" customHeight="1" x14ac:dyDescent="0.3">
      <c r="A376" s="5"/>
      <c r="B376" s="6"/>
      <c r="C376" s="5"/>
      <c r="D376" s="5"/>
      <c r="E376" s="8"/>
      <c r="F376" s="8"/>
      <c r="G376" s="9"/>
    </row>
    <row r="377" spans="1:7" ht="25.95" customHeight="1" x14ac:dyDescent="0.3">
      <c r="A377" s="21"/>
      <c r="B377" s="177"/>
      <c r="C377" s="177"/>
      <c r="D377" s="177"/>
      <c r="E377" s="177"/>
      <c r="F377" s="48">
        <f>ROUND(SUM(F366:F376),0)</f>
        <v>0</v>
      </c>
      <c r="G377" s="49" t="e">
        <f>+SUM(G366:G375)</f>
        <v>#DIV/0!</v>
      </c>
    </row>
    <row r="378" spans="1:7" s="45" customFormat="1" ht="26.4" customHeight="1" x14ac:dyDescent="0.3">
      <c r="A378" s="131">
        <v>13</v>
      </c>
      <c r="B378" s="176" t="s">
        <v>442</v>
      </c>
      <c r="C378" s="176"/>
      <c r="D378" s="176"/>
      <c r="E378" s="176"/>
      <c r="F378" s="176"/>
      <c r="G378" s="176"/>
    </row>
    <row r="379" spans="1:7" ht="54.6" customHeight="1" x14ac:dyDescent="0.3">
      <c r="A379" s="10" t="s">
        <v>443</v>
      </c>
      <c r="B379" s="11" t="s">
        <v>444</v>
      </c>
      <c r="C379" s="10" t="s">
        <v>28</v>
      </c>
      <c r="D379" s="10">
        <v>1</v>
      </c>
      <c r="E379" s="12">
        <v>0</v>
      </c>
      <c r="F379" s="12">
        <f>+D379*E379</f>
        <v>0</v>
      </c>
      <c r="G379" s="31" t="e">
        <f>+F379/$G$389</f>
        <v>#DIV/0!</v>
      </c>
    </row>
    <row r="380" spans="1:7" ht="54.6" customHeight="1" x14ac:dyDescent="0.3">
      <c r="A380" s="10" t="s">
        <v>445</v>
      </c>
      <c r="B380" s="11" t="s">
        <v>446</v>
      </c>
      <c r="C380" s="10" t="s">
        <v>28</v>
      </c>
      <c r="D380" s="10">
        <v>1</v>
      </c>
      <c r="E380" s="12">
        <v>0</v>
      </c>
      <c r="F380" s="12">
        <f t="shared" ref="F380:F381" si="46">+D380*E380</f>
        <v>0</v>
      </c>
      <c r="G380" s="31" t="e">
        <f t="shared" ref="G380:G381" si="47">+F380/$G$389</f>
        <v>#DIV/0!</v>
      </c>
    </row>
    <row r="381" spans="1:7" ht="54.6" customHeight="1" x14ac:dyDescent="0.3">
      <c r="A381" s="10" t="s">
        <v>447</v>
      </c>
      <c r="B381" s="11" t="s">
        <v>448</v>
      </c>
      <c r="C381" s="10" t="s">
        <v>23</v>
      </c>
      <c r="D381" s="10">
        <v>2</v>
      </c>
      <c r="E381" s="12">
        <v>0</v>
      </c>
      <c r="F381" s="12">
        <f t="shared" si="46"/>
        <v>0</v>
      </c>
      <c r="G381" s="31" t="e">
        <f t="shared" si="47"/>
        <v>#DIV/0!</v>
      </c>
    </row>
    <row r="382" spans="1:7" ht="12.15" customHeight="1" x14ac:dyDescent="0.3">
      <c r="A382" s="5"/>
      <c r="B382" s="6"/>
      <c r="C382" s="5"/>
      <c r="D382" s="5"/>
      <c r="E382" s="8"/>
      <c r="F382" s="8"/>
      <c r="G382" s="9"/>
    </row>
    <row r="383" spans="1:7" ht="25.95" customHeight="1" x14ac:dyDescent="0.3">
      <c r="A383" s="21"/>
      <c r="B383" s="177"/>
      <c r="C383" s="177"/>
      <c r="D383" s="177"/>
      <c r="E383" s="177"/>
      <c r="F383" s="48">
        <f>ROUND(SUM(F379:F381),0)</f>
        <v>0</v>
      </c>
      <c r="G383" s="49" t="e">
        <f>+SUM(G379:G381)</f>
        <v>#DIV/0!</v>
      </c>
    </row>
    <row r="384" spans="1:7" s="45" customFormat="1" ht="26.4" customHeight="1" x14ac:dyDescent="0.3">
      <c r="A384" s="131">
        <v>16</v>
      </c>
      <c r="B384" s="176" t="s">
        <v>81</v>
      </c>
      <c r="C384" s="176"/>
      <c r="D384" s="176"/>
      <c r="E384" s="176"/>
      <c r="F384" s="176"/>
      <c r="G384" s="176"/>
    </row>
    <row r="385" spans="1:7" ht="36" customHeight="1" x14ac:dyDescent="0.3">
      <c r="A385" s="5" t="s">
        <v>126</v>
      </c>
      <c r="B385" s="11" t="s">
        <v>82</v>
      </c>
      <c r="C385" s="5" t="s">
        <v>2</v>
      </c>
      <c r="D385" s="5">
        <v>989</v>
      </c>
      <c r="E385" s="8">
        <v>0</v>
      </c>
      <c r="F385" s="8">
        <f>+D385*E385</f>
        <v>0</v>
      </c>
      <c r="G385" s="29" t="e">
        <f>+F385/G389</f>
        <v>#DIV/0!</v>
      </c>
    </row>
    <row r="386" spans="1:7" ht="12.15" customHeight="1" x14ac:dyDescent="0.3">
      <c r="A386" s="5"/>
      <c r="B386" s="6"/>
      <c r="C386" s="5"/>
      <c r="D386" s="5"/>
      <c r="E386" s="8"/>
      <c r="F386" s="8"/>
      <c r="G386" s="9"/>
    </row>
    <row r="387" spans="1:7" ht="25.95" customHeight="1" x14ac:dyDescent="0.3">
      <c r="A387" s="21"/>
      <c r="B387" s="177"/>
      <c r="C387" s="177"/>
      <c r="D387" s="177"/>
      <c r="E387" s="177"/>
      <c r="F387" s="48">
        <f>+F385</f>
        <v>0</v>
      </c>
      <c r="G387" s="49" t="e">
        <f>+G385</f>
        <v>#DIV/0!</v>
      </c>
    </row>
    <row r="389" spans="1:7" ht="34.950000000000003" customHeight="1" x14ac:dyDescent="0.3">
      <c r="E389" s="183" t="s">
        <v>205</v>
      </c>
      <c r="F389" s="183"/>
      <c r="G389" s="133">
        <f>+F146+F152+F162+F176+F187+F194+F206+F298+F309+F344+F363+F377+F383+F387</f>
        <v>0</v>
      </c>
    </row>
    <row r="390" spans="1:7" ht="14.4" thickBot="1" x14ac:dyDescent="0.35"/>
    <row r="391" spans="1:7" s="4" customFormat="1" ht="34.950000000000003" customHeight="1" thickBot="1" x14ac:dyDescent="0.35">
      <c r="A391" s="184" t="s">
        <v>449</v>
      </c>
      <c r="B391" s="185"/>
      <c r="C391" s="185"/>
      <c r="D391" s="185"/>
      <c r="E391" s="185"/>
      <c r="F391" s="185"/>
      <c r="G391" s="186"/>
    </row>
    <row r="392" spans="1:7" ht="18" customHeight="1" x14ac:dyDescent="0.3">
      <c r="A392" s="1" t="s">
        <v>129</v>
      </c>
      <c r="B392" s="32" t="s">
        <v>130</v>
      </c>
      <c r="C392" s="32" t="s">
        <v>131</v>
      </c>
      <c r="D392" s="1" t="s">
        <v>132</v>
      </c>
      <c r="E392" s="36" t="s">
        <v>127</v>
      </c>
      <c r="F392" s="36" t="s">
        <v>128</v>
      </c>
      <c r="G392" s="28" t="s">
        <v>133</v>
      </c>
    </row>
    <row r="393" spans="1:7" s="45" customFormat="1" ht="26.4" customHeight="1" x14ac:dyDescent="0.3">
      <c r="A393" s="131">
        <v>1</v>
      </c>
      <c r="B393" s="176" t="s">
        <v>0</v>
      </c>
      <c r="C393" s="176"/>
      <c r="D393" s="176"/>
      <c r="E393" s="176"/>
      <c r="F393" s="176"/>
      <c r="G393" s="176"/>
    </row>
    <row r="394" spans="1:7" x14ac:dyDescent="0.3">
      <c r="A394" s="5"/>
      <c r="B394" s="6"/>
      <c r="C394" s="6"/>
      <c r="D394" s="5"/>
      <c r="E394" s="8"/>
      <c r="F394" s="8"/>
      <c r="G394" s="29"/>
    </row>
    <row r="395" spans="1:7" ht="30" customHeight="1" x14ac:dyDescent="0.3">
      <c r="A395" s="5" t="s">
        <v>83</v>
      </c>
      <c r="B395" s="6" t="s">
        <v>1</v>
      </c>
      <c r="C395" s="5" t="s">
        <v>2</v>
      </c>
      <c r="D395" s="5">
        <v>545</v>
      </c>
      <c r="E395" s="8">
        <v>0</v>
      </c>
      <c r="F395" s="8">
        <f>+D395*E395</f>
        <v>0</v>
      </c>
      <c r="G395" s="51" t="e">
        <f>+F395/$G$555</f>
        <v>#DIV/0!</v>
      </c>
    </row>
    <row r="396" spans="1:7" ht="12.15" customHeight="1" x14ac:dyDescent="0.3">
      <c r="A396" s="5"/>
      <c r="B396" s="6"/>
      <c r="C396" s="5"/>
      <c r="D396" s="5"/>
      <c r="E396" s="8"/>
      <c r="F396" s="8"/>
      <c r="G396" s="9"/>
    </row>
    <row r="397" spans="1:7" ht="25.95" customHeight="1" x14ac:dyDescent="0.3">
      <c r="A397" s="21"/>
      <c r="B397" s="177"/>
      <c r="C397" s="177"/>
      <c r="D397" s="177"/>
      <c r="E397" s="177"/>
      <c r="F397" s="48">
        <f>+F395</f>
        <v>0</v>
      </c>
      <c r="G397" s="49" t="e">
        <f>+G395</f>
        <v>#DIV/0!</v>
      </c>
    </row>
    <row r="398" spans="1:7" s="45" customFormat="1" ht="26.4" customHeight="1" x14ac:dyDescent="0.3">
      <c r="A398" s="131">
        <v>2</v>
      </c>
      <c r="B398" s="176" t="s">
        <v>3</v>
      </c>
      <c r="C398" s="176"/>
      <c r="D398" s="176"/>
      <c r="E398" s="176"/>
      <c r="F398" s="176"/>
      <c r="G398" s="176"/>
    </row>
    <row r="399" spans="1:7" ht="19.95" customHeight="1" x14ac:dyDescent="0.3">
      <c r="A399" s="5" t="s">
        <v>84</v>
      </c>
      <c r="B399" s="6" t="s">
        <v>4</v>
      </c>
      <c r="C399" s="5" t="s">
        <v>5</v>
      </c>
      <c r="D399" s="5">
        <v>410.33</v>
      </c>
      <c r="E399" s="8">
        <v>0</v>
      </c>
      <c r="F399" s="8">
        <f>+D399*E399</f>
        <v>0</v>
      </c>
      <c r="G399" s="51" t="e">
        <f>+F399/$G$555</f>
        <v>#DIV/0!</v>
      </c>
    </row>
    <row r="400" spans="1:7" ht="34.950000000000003" customHeight="1" x14ac:dyDescent="0.3">
      <c r="A400" s="10" t="s">
        <v>134</v>
      </c>
      <c r="B400" s="11" t="s">
        <v>135</v>
      </c>
      <c r="C400" s="5" t="s">
        <v>5</v>
      </c>
      <c r="D400" s="10">
        <v>214.08</v>
      </c>
      <c r="E400" s="12">
        <v>0</v>
      </c>
      <c r="F400" s="8">
        <f t="shared" ref="F400:F401" si="48">+D400*E400</f>
        <v>0</v>
      </c>
      <c r="G400" s="51" t="e">
        <f t="shared" ref="G400:G401" si="49">+F400/$G$555</f>
        <v>#DIV/0!</v>
      </c>
    </row>
    <row r="401" spans="1:7" ht="21.6" customHeight="1" x14ac:dyDescent="0.3">
      <c r="A401" s="5" t="s">
        <v>85</v>
      </c>
      <c r="B401" s="6" t="s">
        <v>6</v>
      </c>
      <c r="C401" s="5" t="s">
        <v>5</v>
      </c>
      <c r="D401" s="5">
        <v>410.33</v>
      </c>
      <c r="E401" s="8">
        <v>0</v>
      </c>
      <c r="F401" s="8">
        <f t="shared" si="48"/>
        <v>0</v>
      </c>
      <c r="G401" s="51" t="e">
        <f t="shared" si="49"/>
        <v>#DIV/0!</v>
      </c>
    </row>
    <row r="402" spans="1:7" ht="12.15" customHeight="1" x14ac:dyDescent="0.3">
      <c r="A402" s="5"/>
      <c r="B402" s="6"/>
      <c r="C402" s="5"/>
      <c r="D402" s="5"/>
      <c r="E402" s="8"/>
      <c r="F402" s="8"/>
      <c r="G402" s="9"/>
    </row>
    <row r="403" spans="1:7" ht="25.95" customHeight="1" x14ac:dyDescent="0.3">
      <c r="A403" s="21"/>
      <c r="B403" s="177"/>
      <c r="C403" s="177"/>
      <c r="D403" s="177"/>
      <c r="E403" s="177"/>
      <c r="F403" s="48">
        <f>ROUND(SUM(F399:F402),0)</f>
        <v>0</v>
      </c>
      <c r="G403" s="49" t="e">
        <f>+SUM(G399:G401)</f>
        <v>#DIV/0!</v>
      </c>
    </row>
    <row r="404" spans="1:7" s="45" customFormat="1" ht="26.4" customHeight="1" x14ac:dyDescent="0.3">
      <c r="A404" s="131">
        <v>3</v>
      </c>
      <c r="B404" s="176" t="s">
        <v>7</v>
      </c>
      <c r="C404" s="176"/>
      <c r="D404" s="176"/>
      <c r="E404" s="176"/>
      <c r="F404" s="176"/>
      <c r="G404" s="176"/>
    </row>
    <row r="405" spans="1:7" ht="27" customHeight="1" x14ac:dyDescent="0.3">
      <c r="A405" s="5" t="s">
        <v>86</v>
      </c>
      <c r="B405" s="6" t="s">
        <v>8</v>
      </c>
      <c r="C405" s="5" t="s">
        <v>2</v>
      </c>
      <c r="D405" s="5">
        <v>13</v>
      </c>
      <c r="E405" s="38">
        <f t="shared" ref="E405:E411" si="50">+E154</f>
        <v>0</v>
      </c>
      <c r="F405" s="8">
        <f>+D405*E405</f>
        <v>0</v>
      </c>
      <c r="G405" s="51" t="e">
        <f>+F405/$G$555</f>
        <v>#DIV/0!</v>
      </c>
    </row>
    <row r="406" spans="1:7" ht="27" customHeight="1" x14ac:dyDescent="0.3">
      <c r="A406" s="5" t="s">
        <v>87</v>
      </c>
      <c r="B406" s="6" t="s">
        <v>9</v>
      </c>
      <c r="C406" s="5" t="s">
        <v>5</v>
      </c>
      <c r="D406" s="5">
        <v>4.55</v>
      </c>
      <c r="E406" s="38">
        <f t="shared" si="50"/>
        <v>0</v>
      </c>
      <c r="F406" s="8">
        <f t="shared" ref="F406:F411" si="51">+D406*E406</f>
        <v>0</v>
      </c>
      <c r="G406" s="51" t="e">
        <f t="shared" ref="G406:G411" si="52">+F406/$G$555</f>
        <v>#DIV/0!</v>
      </c>
    </row>
    <row r="407" spans="1:7" ht="27" customHeight="1" x14ac:dyDescent="0.3">
      <c r="A407" s="5" t="s">
        <v>88</v>
      </c>
      <c r="B407" s="6" t="s">
        <v>10</v>
      </c>
      <c r="C407" s="5" t="s">
        <v>5</v>
      </c>
      <c r="D407" s="5">
        <v>16.600000000000001</v>
      </c>
      <c r="E407" s="38">
        <f t="shared" si="50"/>
        <v>0</v>
      </c>
      <c r="F407" s="8">
        <f t="shared" si="51"/>
        <v>0</v>
      </c>
      <c r="G407" s="51" t="e">
        <f t="shared" si="52"/>
        <v>#DIV/0!</v>
      </c>
    </row>
    <row r="408" spans="1:7" ht="27" customHeight="1" x14ac:dyDescent="0.3">
      <c r="A408" s="5" t="s">
        <v>89</v>
      </c>
      <c r="B408" s="6" t="s">
        <v>11</v>
      </c>
      <c r="C408" s="5" t="s">
        <v>2</v>
      </c>
      <c r="D408" s="5">
        <v>330.27</v>
      </c>
      <c r="E408" s="38">
        <f t="shared" si="50"/>
        <v>0</v>
      </c>
      <c r="F408" s="8">
        <f t="shared" si="51"/>
        <v>0</v>
      </c>
      <c r="G408" s="51" t="e">
        <f t="shared" si="52"/>
        <v>#DIV/0!</v>
      </c>
    </row>
    <row r="409" spans="1:7" ht="27" customHeight="1" x14ac:dyDescent="0.3">
      <c r="A409" s="5" t="s">
        <v>90</v>
      </c>
      <c r="B409" s="6" t="s">
        <v>12</v>
      </c>
      <c r="C409" s="5" t="s">
        <v>13</v>
      </c>
      <c r="D409" s="5">
        <v>2210.29</v>
      </c>
      <c r="E409" s="38">
        <f t="shared" si="50"/>
        <v>0</v>
      </c>
      <c r="F409" s="8">
        <f t="shared" si="51"/>
        <v>0</v>
      </c>
      <c r="G409" s="51" t="e">
        <f t="shared" si="52"/>
        <v>#DIV/0!</v>
      </c>
    </row>
    <row r="410" spans="1:7" ht="27" customHeight="1" x14ac:dyDescent="0.3">
      <c r="A410" s="5" t="s">
        <v>91</v>
      </c>
      <c r="B410" s="6" t="s">
        <v>14</v>
      </c>
      <c r="C410" s="5" t="s">
        <v>13</v>
      </c>
      <c r="D410" s="5">
        <v>1661.77</v>
      </c>
      <c r="E410" s="38">
        <f t="shared" si="50"/>
        <v>0</v>
      </c>
      <c r="F410" s="8">
        <f t="shared" si="51"/>
        <v>0</v>
      </c>
      <c r="G410" s="51" t="e">
        <f t="shared" si="52"/>
        <v>#DIV/0!</v>
      </c>
    </row>
    <row r="411" spans="1:7" ht="27" customHeight="1" x14ac:dyDescent="0.3">
      <c r="A411" s="5" t="s">
        <v>92</v>
      </c>
      <c r="B411" s="6" t="s">
        <v>15</v>
      </c>
      <c r="C411" s="5" t="s">
        <v>5</v>
      </c>
      <c r="D411" s="5">
        <v>1.23</v>
      </c>
      <c r="E411" s="38">
        <f t="shared" si="50"/>
        <v>0</v>
      </c>
      <c r="F411" s="8">
        <f t="shared" si="51"/>
        <v>0</v>
      </c>
      <c r="G411" s="51" t="e">
        <f t="shared" si="52"/>
        <v>#DIV/0!</v>
      </c>
    </row>
    <row r="412" spans="1:7" ht="12.15" customHeight="1" x14ac:dyDescent="0.3">
      <c r="A412" s="5"/>
      <c r="B412" s="6"/>
      <c r="C412" s="5"/>
      <c r="D412" s="5"/>
      <c r="E412" s="8"/>
      <c r="F412" s="8"/>
      <c r="G412" s="9"/>
    </row>
    <row r="413" spans="1:7" ht="25.95" customHeight="1" x14ac:dyDescent="0.3">
      <c r="A413" s="21"/>
      <c r="B413" s="177"/>
      <c r="C413" s="177"/>
      <c r="D413" s="177"/>
      <c r="E413" s="177"/>
      <c r="F413" s="48">
        <f>ROUND(SUM(F405:F412),0)</f>
        <v>0</v>
      </c>
      <c r="G413" s="49" t="e">
        <f>+SUM(G405:G411)</f>
        <v>#DIV/0!</v>
      </c>
    </row>
    <row r="414" spans="1:7" s="45" customFormat="1" ht="26.4" customHeight="1" x14ac:dyDescent="0.3">
      <c r="A414" s="131">
        <v>4</v>
      </c>
      <c r="B414" s="176" t="s">
        <v>16</v>
      </c>
      <c r="C414" s="176"/>
      <c r="D414" s="176"/>
      <c r="E414" s="176"/>
      <c r="F414" s="176"/>
      <c r="G414" s="176"/>
    </row>
    <row r="415" spans="1:7" ht="48" customHeight="1" x14ac:dyDescent="0.3">
      <c r="A415" s="10" t="s">
        <v>136</v>
      </c>
      <c r="B415" s="11" t="s">
        <v>137</v>
      </c>
      <c r="C415" s="10" t="s">
        <v>2</v>
      </c>
      <c r="D415" s="10">
        <v>15</v>
      </c>
      <c r="E415" s="39">
        <f t="shared" ref="E415:E421" si="53">+E164</f>
        <v>0</v>
      </c>
      <c r="F415" s="12">
        <f>+D415*E415</f>
        <v>0</v>
      </c>
      <c r="G415" s="52" t="e">
        <f>+F415/$G$555</f>
        <v>#DIV/0!</v>
      </c>
    </row>
    <row r="416" spans="1:7" ht="48" customHeight="1" x14ac:dyDescent="0.3">
      <c r="A416" s="5" t="s">
        <v>93</v>
      </c>
      <c r="B416" s="6" t="s">
        <v>17</v>
      </c>
      <c r="C416" s="5" t="s">
        <v>5</v>
      </c>
      <c r="D416" s="5">
        <v>10.47</v>
      </c>
      <c r="E416" s="39">
        <f t="shared" si="53"/>
        <v>0</v>
      </c>
      <c r="F416" s="12">
        <f t="shared" ref="F416:F421" si="54">+D416*E416</f>
        <v>0</v>
      </c>
      <c r="G416" s="52" t="e">
        <f t="shared" ref="G416:G421" si="55">+F416/$G$555</f>
        <v>#DIV/0!</v>
      </c>
    </row>
    <row r="417" spans="1:7" ht="48" customHeight="1" x14ac:dyDescent="0.3">
      <c r="A417" s="5" t="s">
        <v>94</v>
      </c>
      <c r="B417" s="6" t="s">
        <v>18</v>
      </c>
      <c r="C417" s="5" t="s">
        <v>5</v>
      </c>
      <c r="D417" s="5">
        <v>0.4</v>
      </c>
      <c r="E417" s="39">
        <f t="shared" si="53"/>
        <v>0</v>
      </c>
      <c r="F417" s="12">
        <f t="shared" si="54"/>
        <v>0</v>
      </c>
      <c r="G417" s="52" t="e">
        <f t="shared" si="55"/>
        <v>#DIV/0!</v>
      </c>
    </row>
    <row r="418" spans="1:7" ht="48" customHeight="1" x14ac:dyDescent="0.3">
      <c r="A418" s="5" t="s">
        <v>95</v>
      </c>
      <c r="B418" s="6" t="s">
        <v>19</v>
      </c>
      <c r="C418" s="5" t="s">
        <v>5</v>
      </c>
      <c r="D418" s="5">
        <v>4.95</v>
      </c>
      <c r="E418" s="39">
        <f t="shared" si="53"/>
        <v>0</v>
      </c>
      <c r="F418" s="12">
        <f t="shared" si="54"/>
        <v>0</v>
      </c>
      <c r="G418" s="52" t="e">
        <f t="shared" si="55"/>
        <v>#DIV/0!</v>
      </c>
    </row>
    <row r="419" spans="1:7" ht="48" customHeight="1" x14ac:dyDescent="0.3">
      <c r="A419" s="5" t="s">
        <v>96</v>
      </c>
      <c r="B419" s="6" t="s">
        <v>12</v>
      </c>
      <c r="C419" s="5" t="s">
        <v>13</v>
      </c>
      <c r="D419" s="5">
        <v>3374.33</v>
      </c>
      <c r="E419" s="39">
        <f t="shared" si="53"/>
        <v>0</v>
      </c>
      <c r="F419" s="12">
        <f t="shared" si="54"/>
        <v>0</v>
      </c>
      <c r="G419" s="52" t="e">
        <f t="shared" si="55"/>
        <v>#DIV/0!</v>
      </c>
    </row>
    <row r="420" spans="1:7" ht="48" customHeight="1" x14ac:dyDescent="0.3">
      <c r="A420" s="5" t="s">
        <v>209</v>
      </c>
      <c r="B420" s="6" t="s">
        <v>14</v>
      </c>
      <c r="C420" s="5" t="s">
        <v>13</v>
      </c>
      <c r="D420" s="5">
        <v>52.05</v>
      </c>
      <c r="E420" s="39">
        <f t="shared" si="53"/>
        <v>0</v>
      </c>
      <c r="F420" s="12">
        <f t="shared" si="54"/>
        <v>0</v>
      </c>
      <c r="G420" s="52" t="e">
        <f t="shared" si="55"/>
        <v>#DIV/0!</v>
      </c>
    </row>
    <row r="421" spans="1:7" ht="48" customHeight="1" x14ac:dyDescent="0.3">
      <c r="A421" s="10" t="s">
        <v>138</v>
      </c>
      <c r="B421" s="11" t="s">
        <v>139</v>
      </c>
      <c r="C421" s="10" t="s">
        <v>23</v>
      </c>
      <c r="D421" s="10">
        <v>91.58</v>
      </c>
      <c r="E421" s="39">
        <f t="shared" si="53"/>
        <v>0</v>
      </c>
      <c r="F421" s="12">
        <f t="shared" si="54"/>
        <v>0</v>
      </c>
      <c r="G421" s="52" t="e">
        <f t="shared" si="55"/>
        <v>#DIV/0!</v>
      </c>
    </row>
    <row r="422" spans="1:7" ht="12.15" customHeight="1" x14ac:dyDescent="0.3">
      <c r="A422" s="5"/>
      <c r="B422" s="6"/>
      <c r="C422" s="5"/>
      <c r="D422" s="5"/>
      <c r="E422" s="8"/>
      <c r="F422" s="8"/>
      <c r="G422" s="9"/>
    </row>
    <row r="423" spans="1:7" ht="25.95" customHeight="1" x14ac:dyDescent="0.3">
      <c r="A423" s="21"/>
      <c r="B423" s="177"/>
      <c r="C423" s="177"/>
      <c r="D423" s="177"/>
      <c r="E423" s="177"/>
      <c r="F423" s="48">
        <f>ROUND(SUM(F415:F422),0)</f>
        <v>0</v>
      </c>
      <c r="G423" s="49" t="e">
        <f>+SUM(G415:G421)</f>
        <v>#DIV/0!</v>
      </c>
    </row>
    <row r="424" spans="1:7" s="45" customFormat="1" ht="26.4" customHeight="1" x14ac:dyDescent="0.3">
      <c r="A424" s="131">
        <v>5</v>
      </c>
      <c r="B424" s="176" t="s">
        <v>20</v>
      </c>
      <c r="C424" s="176"/>
      <c r="D424" s="176"/>
      <c r="E424" s="176"/>
      <c r="F424" s="176"/>
      <c r="G424" s="176"/>
    </row>
    <row r="425" spans="1:7" ht="61.2" customHeight="1" x14ac:dyDescent="0.3">
      <c r="A425" s="5" t="s">
        <v>217</v>
      </c>
      <c r="B425" s="6" t="s">
        <v>218</v>
      </c>
      <c r="C425" s="5" t="s">
        <v>2</v>
      </c>
      <c r="D425" s="5">
        <v>171.6</v>
      </c>
      <c r="E425" s="38">
        <v>0</v>
      </c>
      <c r="F425" s="8">
        <f>+D425*E425</f>
        <v>0</v>
      </c>
      <c r="G425" s="51" t="e">
        <f>+F425/$G$555</f>
        <v>#DIV/0!</v>
      </c>
    </row>
    <row r="426" spans="1:7" ht="61.2" customHeight="1" x14ac:dyDescent="0.3">
      <c r="A426" s="5" t="s">
        <v>97</v>
      </c>
      <c r="B426" s="6" t="s">
        <v>21</v>
      </c>
      <c r="C426" s="5" t="s">
        <v>2</v>
      </c>
      <c r="D426" s="5">
        <v>141.25</v>
      </c>
      <c r="E426" s="38">
        <v>0</v>
      </c>
      <c r="F426" s="8">
        <f t="shared" ref="F426:F431" si="56">+D426*E426</f>
        <v>0</v>
      </c>
      <c r="G426" s="51" t="e">
        <f t="shared" ref="G426:G431" si="57">+F426/$G$555</f>
        <v>#DIV/0!</v>
      </c>
    </row>
    <row r="427" spans="1:7" ht="61.2" customHeight="1" x14ac:dyDescent="0.3">
      <c r="A427" s="10" t="s">
        <v>140</v>
      </c>
      <c r="B427" s="11" t="s">
        <v>141</v>
      </c>
      <c r="C427" s="11" t="s">
        <v>2</v>
      </c>
      <c r="D427" s="10">
        <v>18.75</v>
      </c>
      <c r="E427" s="38">
        <v>0</v>
      </c>
      <c r="F427" s="8">
        <f t="shared" si="56"/>
        <v>0</v>
      </c>
      <c r="G427" s="51" t="e">
        <f t="shared" si="57"/>
        <v>#DIV/0!</v>
      </c>
    </row>
    <row r="428" spans="1:7" ht="61.2" customHeight="1" x14ac:dyDescent="0.3">
      <c r="A428" s="10" t="s">
        <v>219</v>
      </c>
      <c r="B428" s="11" t="s">
        <v>220</v>
      </c>
      <c r="C428" s="11" t="s">
        <v>2</v>
      </c>
      <c r="D428" s="10">
        <v>171.6</v>
      </c>
      <c r="E428" s="38">
        <v>0</v>
      </c>
      <c r="F428" s="8">
        <f t="shared" si="56"/>
        <v>0</v>
      </c>
      <c r="G428" s="51" t="e">
        <f t="shared" si="57"/>
        <v>#DIV/0!</v>
      </c>
    </row>
    <row r="429" spans="1:7" ht="61.2" customHeight="1" x14ac:dyDescent="0.3">
      <c r="A429" s="5" t="s">
        <v>221</v>
      </c>
      <c r="B429" s="6" t="s">
        <v>222</v>
      </c>
      <c r="C429" s="5" t="s">
        <v>23</v>
      </c>
      <c r="D429" s="5">
        <v>89.7</v>
      </c>
      <c r="E429" s="38">
        <v>0</v>
      </c>
      <c r="F429" s="8">
        <f t="shared" si="56"/>
        <v>0</v>
      </c>
      <c r="G429" s="51" t="e">
        <f t="shared" si="57"/>
        <v>#DIV/0!</v>
      </c>
    </row>
    <row r="430" spans="1:7" ht="61.2" customHeight="1" x14ac:dyDescent="0.3">
      <c r="A430" s="5" t="s">
        <v>98</v>
      </c>
      <c r="B430" s="6" t="s">
        <v>22</v>
      </c>
      <c r="C430" s="5" t="s">
        <v>23</v>
      </c>
      <c r="D430" s="5">
        <v>36.6</v>
      </c>
      <c r="E430" s="38">
        <v>0</v>
      </c>
      <c r="F430" s="8">
        <f t="shared" si="56"/>
        <v>0</v>
      </c>
      <c r="G430" s="51" t="e">
        <f t="shared" si="57"/>
        <v>#DIV/0!</v>
      </c>
    </row>
    <row r="431" spans="1:7" ht="61.2" customHeight="1" x14ac:dyDescent="0.3">
      <c r="A431" s="5" t="s">
        <v>99</v>
      </c>
      <c r="B431" s="11" t="s">
        <v>142</v>
      </c>
      <c r="C431" s="5" t="s">
        <v>2</v>
      </c>
      <c r="D431" s="5">
        <v>168.5</v>
      </c>
      <c r="E431" s="38">
        <v>0</v>
      </c>
      <c r="F431" s="8">
        <f t="shared" si="56"/>
        <v>0</v>
      </c>
      <c r="G431" s="51" t="e">
        <f t="shared" si="57"/>
        <v>#DIV/0!</v>
      </c>
    </row>
    <row r="432" spans="1:7" ht="12.15" customHeight="1" x14ac:dyDescent="0.3">
      <c r="A432" s="5"/>
      <c r="B432" s="6"/>
      <c r="C432" s="5"/>
      <c r="D432" s="5"/>
      <c r="E432" s="8"/>
      <c r="F432" s="8"/>
      <c r="G432" s="9"/>
    </row>
    <row r="433" spans="1:7" ht="25.95" customHeight="1" x14ac:dyDescent="0.3">
      <c r="A433" s="21"/>
      <c r="B433" s="177"/>
      <c r="C433" s="177"/>
      <c r="D433" s="177"/>
      <c r="E433" s="177"/>
      <c r="F433" s="48">
        <f>ROUND(SUM(F425:F432),0)</f>
        <v>0</v>
      </c>
      <c r="G433" s="49" t="e">
        <f>+SUM(G425:G431)</f>
        <v>#DIV/0!</v>
      </c>
    </row>
    <row r="434" spans="1:7" s="45" customFormat="1" ht="26.4" customHeight="1" x14ac:dyDescent="0.3">
      <c r="A434" s="131">
        <v>6</v>
      </c>
      <c r="B434" s="176" t="s">
        <v>24</v>
      </c>
      <c r="C434" s="176"/>
      <c r="D434" s="176"/>
      <c r="E434" s="176"/>
      <c r="F434" s="176"/>
      <c r="G434" s="176"/>
    </row>
    <row r="435" spans="1:7" ht="30" customHeight="1" x14ac:dyDescent="0.3">
      <c r="A435" s="5" t="s">
        <v>100</v>
      </c>
      <c r="B435" s="6" t="s">
        <v>25</v>
      </c>
      <c r="C435" s="5" t="s">
        <v>2</v>
      </c>
      <c r="D435" s="7">
        <v>232.00250677506776</v>
      </c>
      <c r="E435" s="38">
        <v>0</v>
      </c>
      <c r="F435" s="8">
        <f>+D435*E435</f>
        <v>0</v>
      </c>
      <c r="G435" s="51" t="e">
        <f>+F435/$G$555</f>
        <v>#DIV/0!</v>
      </c>
    </row>
    <row r="436" spans="1:7" ht="30" customHeight="1" x14ac:dyDescent="0.3">
      <c r="A436" s="5" t="s">
        <v>101</v>
      </c>
      <c r="B436" s="6" t="s">
        <v>26</v>
      </c>
      <c r="C436" s="5" t="s">
        <v>23</v>
      </c>
      <c r="D436" s="5">
        <v>39.299999999999997</v>
      </c>
      <c r="E436" s="38">
        <v>0</v>
      </c>
      <c r="F436" s="8">
        <f t="shared" ref="F436:F439" si="58">+D436*E436</f>
        <v>0</v>
      </c>
      <c r="G436" s="51" t="e">
        <f t="shared" ref="G436:G439" si="59">+F436/$G$555</f>
        <v>#DIV/0!</v>
      </c>
    </row>
    <row r="437" spans="1:7" ht="30" customHeight="1" x14ac:dyDescent="0.3">
      <c r="A437" s="5" t="s">
        <v>225</v>
      </c>
      <c r="B437" s="6" t="s">
        <v>226</v>
      </c>
      <c r="C437" s="5" t="s">
        <v>2</v>
      </c>
      <c r="D437" s="5">
        <v>31.2</v>
      </c>
      <c r="E437" s="38">
        <v>0</v>
      </c>
      <c r="F437" s="8">
        <f t="shared" si="58"/>
        <v>0</v>
      </c>
      <c r="G437" s="51" t="e">
        <f t="shared" si="59"/>
        <v>#DIV/0!</v>
      </c>
    </row>
    <row r="438" spans="1:7" ht="30" customHeight="1" x14ac:dyDescent="0.3">
      <c r="A438" s="5" t="s">
        <v>450</v>
      </c>
      <c r="B438" s="6" t="s">
        <v>451</v>
      </c>
      <c r="C438" s="5" t="s">
        <v>23</v>
      </c>
      <c r="D438" s="5">
        <v>16.149999999999999</v>
      </c>
      <c r="E438" s="38">
        <v>0</v>
      </c>
      <c r="F438" s="8">
        <f t="shared" si="58"/>
        <v>0</v>
      </c>
      <c r="G438" s="51" t="e">
        <f t="shared" si="59"/>
        <v>#DIV/0!</v>
      </c>
    </row>
    <row r="439" spans="1:7" ht="30" customHeight="1" x14ac:dyDescent="0.3">
      <c r="A439" s="5" t="s">
        <v>102</v>
      </c>
      <c r="B439" s="6" t="s">
        <v>27</v>
      </c>
      <c r="C439" s="5" t="s">
        <v>28</v>
      </c>
      <c r="D439" s="5">
        <v>74</v>
      </c>
      <c r="E439" s="8">
        <v>0</v>
      </c>
      <c r="F439" s="8">
        <f t="shared" si="58"/>
        <v>0</v>
      </c>
      <c r="G439" s="51" t="e">
        <f t="shared" si="59"/>
        <v>#DIV/0!</v>
      </c>
    </row>
    <row r="440" spans="1:7" ht="12.15" customHeight="1" x14ac:dyDescent="0.3">
      <c r="A440" s="5"/>
      <c r="B440" s="6"/>
      <c r="C440" s="5"/>
      <c r="D440" s="5"/>
      <c r="E440" s="8"/>
      <c r="F440" s="8"/>
      <c r="G440" s="9"/>
    </row>
    <row r="441" spans="1:7" ht="25.95" customHeight="1" x14ac:dyDescent="0.3">
      <c r="A441" s="21"/>
      <c r="B441" s="177"/>
      <c r="C441" s="177"/>
      <c r="D441" s="177"/>
      <c r="E441" s="177"/>
      <c r="F441" s="48">
        <f>ROUND(SUM(F435:F440),0)</f>
        <v>0</v>
      </c>
      <c r="G441" s="49" t="e">
        <f>+SUM(G435:G439)</f>
        <v>#DIV/0!</v>
      </c>
    </row>
    <row r="442" spans="1:7" s="45" customFormat="1" ht="26.4" customHeight="1" x14ac:dyDescent="0.3">
      <c r="A442" s="131">
        <v>7</v>
      </c>
      <c r="B442" s="176" t="s">
        <v>29</v>
      </c>
      <c r="C442" s="176"/>
      <c r="D442" s="176"/>
      <c r="E442" s="176"/>
      <c r="F442" s="176"/>
      <c r="G442" s="176"/>
    </row>
    <row r="443" spans="1:7" ht="24" customHeight="1" x14ac:dyDescent="0.3">
      <c r="A443" s="5"/>
      <c r="B443" s="15" t="s">
        <v>30</v>
      </c>
      <c r="C443" s="6"/>
      <c r="D443" s="5"/>
      <c r="E443" s="8"/>
      <c r="F443" s="8"/>
      <c r="G443" s="29"/>
    </row>
    <row r="444" spans="1:7" ht="96" customHeight="1" x14ac:dyDescent="0.3">
      <c r="A444" s="10" t="s">
        <v>143</v>
      </c>
      <c r="B444" s="11" t="s">
        <v>515</v>
      </c>
      <c r="C444" s="11" t="s">
        <v>2</v>
      </c>
      <c r="D444" s="10">
        <v>390</v>
      </c>
      <c r="E444" s="12">
        <v>0</v>
      </c>
      <c r="F444" s="12">
        <f>+D444*E444</f>
        <v>0</v>
      </c>
      <c r="G444" s="31" t="e">
        <f>+F444/$G$555</f>
        <v>#DIV/0!</v>
      </c>
    </row>
    <row r="445" spans="1:7" ht="33" customHeight="1" x14ac:dyDescent="0.3">
      <c r="A445" s="5" t="s">
        <v>103</v>
      </c>
      <c r="B445" s="6" t="s">
        <v>31</v>
      </c>
      <c r="C445" s="5" t="s">
        <v>13</v>
      </c>
      <c r="D445" s="5">
        <v>7508.8</v>
      </c>
      <c r="E445" s="8">
        <v>0</v>
      </c>
      <c r="F445" s="12">
        <f t="shared" ref="F445:F447" si="60">+D445*E445</f>
        <v>0</v>
      </c>
      <c r="G445" s="31" t="e">
        <f t="shared" ref="G445:G449" si="61">+F445/$G$555</f>
        <v>#DIV/0!</v>
      </c>
    </row>
    <row r="446" spans="1:7" ht="34.200000000000003" customHeight="1" x14ac:dyDescent="0.3">
      <c r="A446" s="5" t="s">
        <v>104</v>
      </c>
      <c r="B446" s="6" t="s">
        <v>21</v>
      </c>
      <c r="C446" s="5" t="s">
        <v>2</v>
      </c>
      <c r="D446" s="5">
        <v>15</v>
      </c>
      <c r="E446" s="8">
        <v>0</v>
      </c>
      <c r="F446" s="12">
        <f t="shared" si="60"/>
        <v>0</v>
      </c>
      <c r="G446" s="31" t="e">
        <f t="shared" si="61"/>
        <v>#DIV/0!</v>
      </c>
    </row>
    <row r="447" spans="1:7" ht="27" customHeight="1" x14ac:dyDescent="0.3">
      <c r="A447" s="5" t="s">
        <v>227</v>
      </c>
      <c r="B447" s="6" t="s">
        <v>228</v>
      </c>
      <c r="C447" s="5" t="s">
        <v>2</v>
      </c>
      <c r="D447" s="5">
        <v>16</v>
      </c>
      <c r="E447" s="8">
        <v>0</v>
      </c>
      <c r="F447" s="12">
        <f t="shared" si="60"/>
        <v>0</v>
      </c>
      <c r="G447" s="31" t="e">
        <f t="shared" si="61"/>
        <v>#DIV/0!</v>
      </c>
    </row>
    <row r="448" spans="1:7" ht="24.6" customHeight="1" x14ac:dyDescent="0.3">
      <c r="A448" s="5"/>
      <c r="B448" s="15" t="s">
        <v>32</v>
      </c>
      <c r="C448" s="6"/>
      <c r="D448" s="5"/>
      <c r="E448" s="8"/>
      <c r="F448" s="8"/>
      <c r="G448" s="31"/>
    </row>
    <row r="449" spans="1:7" ht="27" customHeight="1" x14ac:dyDescent="0.3">
      <c r="A449" s="5" t="s">
        <v>105</v>
      </c>
      <c r="B449" s="6" t="s">
        <v>33</v>
      </c>
      <c r="C449" s="5" t="s">
        <v>2</v>
      </c>
      <c r="D449" s="5">
        <v>15</v>
      </c>
      <c r="E449" s="8">
        <v>0</v>
      </c>
      <c r="F449" s="8">
        <f t="shared" ref="F449" si="62">+ROUND((D449*E449),0)</f>
        <v>0</v>
      </c>
      <c r="G449" s="31" t="e">
        <f t="shared" si="61"/>
        <v>#DIV/0!</v>
      </c>
    </row>
    <row r="450" spans="1:7" ht="12.15" customHeight="1" x14ac:dyDescent="0.3">
      <c r="A450" s="5"/>
      <c r="B450" s="6"/>
      <c r="C450" s="5"/>
      <c r="D450" s="5"/>
      <c r="E450" s="8"/>
      <c r="F450" s="8"/>
      <c r="G450" s="9"/>
    </row>
    <row r="451" spans="1:7" ht="25.95" customHeight="1" x14ac:dyDescent="0.3">
      <c r="A451" s="21"/>
      <c r="B451" s="177"/>
      <c r="C451" s="177"/>
      <c r="D451" s="177"/>
      <c r="E451" s="177"/>
      <c r="F451" s="48">
        <f>ROUND(SUM(F444:F450),0)</f>
        <v>0</v>
      </c>
      <c r="G451" s="49" t="e">
        <f>+SUM(G444:G449)</f>
        <v>#DIV/0!</v>
      </c>
    </row>
    <row r="452" spans="1:7" s="45" customFormat="1" ht="26.4" customHeight="1" x14ac:dyDescent="0.3">
      <c r="A452" s="131">
        <v>8</v>
      </c>
      <c r="B452" s="176" t="s">
        <v>34</v>
      </c>
      <c r="C452" s="176"/>
      <c r="D452" s="176"/>
      <c r="E452" s="176"/>
      <c r="F452" s="176"/>
      <c r="G452" s="176"/>
    </row>
    <row r="453" spans="1:7" ht="28.95" customHeight="1" x14ac:dyDescent="0.3">
      <c r="A453" s="16" t="s">
        <v>106</v>
      </c>
      <c r="B453" s="15" t="s">
        <v>35</v>
      </c>
      <c r="C453" s="6"/>
      <c r="D453" s="5"/>
      <c r="E453" s="8"/>
      <c r="F453" s="8"/>
      <c r="G453" s="29"/>
    </row>
    <row r="454" spans="1:7" ht="43.95" customHeight="1" x14ac:dyDescent="0.3">
      <c r="A454" s="5" t="s">
        <v>36</v>
      </c>
      <c r="B454" s="6" t="s">
        <v>37</v>
      </c>
      <c r="C454" s="5" t="s">
        <v>28</v>
      </c>
      <c r="D454" s="5">
        <v>8</v>
      </c>
      <c r="E454" s="8">
        <v>0</v>
      </c>
      <c r="F454" s="8">
        <f>+D454*E454</f>
        <v>0</v>
      </c>
      <c r="G454" s="29" t="e">
        <f>+F454/$G$555</f>
        <v>#DIV/0!</v>
      </c>
    </row>
    <row r="455" spans="1:7" ht="43.95" customHeight="1" x14ac:dyDescent="0.3">
      <c r="A455" s="5" t="s">
        <v>39</v>
      </c>
      <c r="B455" s="6" t="s">
        <v>40</v>
      </c>
      <c r="C455" s="5" t="s">
        <v>28</v>
      </c>
      <c r="D455" s="5">
        <v>2</v>
      </c>
      <c r="E455" s="8">
        <v>0</v>
      </c>
      <c r="F455" s="8">
        <f t="shared" ref="F455:F478" si="63">+D455*E455</f>
        <v>0</v>
      </c>
      <c r="G455" s="29" t="e">
        <f t="shared" ref="G455:G478" si="64">+F455/$G$555</f>
        <v>#DIV/0!</v>
      </c>
    </row>
    <row r="456" spans="1:7" ht="43.95" customHeight="1" x14ac:dyDescent="0.3">
      <c r="A456" s="5" t="s">
        <v>271</v>
      </c>
      <c r="B456" s="6" t="s">
        <v>272</v>
      </c>
      <c r="C456" s="5" t="s">
        <v>28</v>
      </c>
      <c r="D456" s="5">
        <v>2</v>
      </c>
      <c r="E456" s="8">
        <v>0</v>
      </c>
      <c r="F456" s="8">
        <f t="shared" si="63"/>
        <v>0</v>
      </c>
      <c r="G456" s="29" t="e">
        <f t="shared" si="64"/>
        <v>#DIV/0!</v>
      </c>
    </row>
    <row r="457" spans="1:7" ht="43.95" customHeight="1" x14ac:dyDescent="0.3">
      <c r="A457" s="5" t="s">
        <v>41</v>
      </c>
      <c r="B457" s="6" t="s">
        <v>42</v>
      </c>
      <c r="C457" s="5" t="s">
        <v>28</v>
      </c>
      <c r="D457" s="5">
        <v>5</v>
      </c>
      <c r="E457" s="8">
        <v>0</v>
      </c>
      <c r="F457" s="8">
        <f t="shared" si="63"/>
        <v>0</v>
      </c>
      <c r="G457" s="29" t="e">
        <f t="shared" si="64"/>
        <v>#DIV/0!</v>
      </c>
    </row>
    <row r="458" spans="1:7" ht="43.95" customHeight="1" x14ac:dyDescent="0.3">
      <c r="A458" s="5" t="s">
        <v>273</v>
      </c>
      <c r="B458" s="6" t="s">
        <v>274</v>
      </c>
      <c r="C458" s="5" t="s">
        <v>28</v>
      </c>
      <c r="D458" s="5">
        <v>2</v>
      </c>
      <c r="E458" s="8">
        <v>0</v>
      </c>
      <c r="F458" s="8">
        <f t="shared" si="63"/>
        <v>0</v>
      </c>
      <c r="G458" s="29" t="e">
        <f t="shared" si="64"/>
        <v>#DIV/0!</v>
      </c>
    </row>
    <row r="459" spans="1:7" ht="43.95" customHeight="1" x14ac:dyDescent="0.3">
      <c r="A459" s="10" t="s">
        <v>145</v>
      </c>
      <c r="B459" s="11" t="s">
        <v>146</v>
      </c>
      <c r="C459" s="10" t="s">
        <v>531</v>
      </c>
      <c r="D459" s="10">
        <v>27.6</v>
      </c>
      <c r="E459" s="12">
        <v>0</v>
      </c>
      <c r="F459" s="8">
        <f t="shared" si="63"/>
        <v>0</v>
      </c>
      <c r="G459" s="29" t="e">
        <f t="shared" si="64"/>
        <v>#DIV/0!</v>
      </c>
    </row>
    <row r="460" spans="1:7" ht="43.95" customHeight="1" x14ac:dyDescent="0.3">
      <c r="A460" s="10" t="s">
        <v>148</v>
      </c>
      <c r="B460" s="11" t="s">
        <v>512</v>
      </c>
      <c r="C460" s="10" t="s">
        <v>531</v>
      </c>
      <c r="D460" s="10">
        <v>7.8</v>
      </c>
      <c r="E460" s="12">
        <v>0</v>
      </c>
      <c r="F460" s="8">
        <f t="shared" si="63"/>
        <v>0</v>
      </c>
      <c r="G460" s="29" t="e">
        <f t="shared" si="64"/>
        <v>#DIV/0!</v>
      </c>
    </row>
    <row r="461" spans="1:7" ht="43.95" customHeight="1" x14ac:dyDescent="0.3">
      <c r="A461" s="10" t="s">
        <v>150</v>
      </c>
      <c r="B461" s="11" t="s">
        <v>529</v>
      </c>
      <c r="C461" s="10" t="s">
        <v>531</v>
      </c>
      <c r="D461" s="10">
        <v>35.119999999999997</v>
      </c>
      <c r="E461" s="12">
        <v>0</v>
      </c>
      <c r="F461" s="8">
        <f t="shared" si="63"/>
        <v>0</v>
      </c>
      <c r="G461" s="29" t="e">
        <f t="shared" si="64"/>
        <v>#DIV/0!</v>
      </c>
    </row>
    <row r="462" spans="1:7" ht="43.95" customHeight="1" x14ac:dyDescent="0.3">
      <c r="A462" s="10" t="s">
        <v>452</v>
      </c>
      <c r="B462" s="11" t="s">
        <v>530</v>
      </c>
      <c r="C462" s="10" t="s">
        <v>531</v>
      </c>
      <c r="D462" s="10">
        <v>3</v>
      </c>
      <c r="E462" s="12">
        <v>0</v>
      </c>
      <c r="F462" s="8">
        <f t="shared" si="63"/>
        <v>0</v>
      </c>
      <c r="G462" s="29" t="e">
        <f t="shared" si="64"/>
        <v>#DIV/0!</v>
      </c>
    </row>
    <row r="463" spans="1:7" ht="43.95" customHeight="1" x14ac:dyDescent="0.3">
      <c r="A463" s="10" t="s">
        <v>152</v>
      </c>
      <c r="B463" s="11" t="s">
        <v>510</v>
      </c>
      <c r="C463" s="10" t="s">
        <v>531</v>
      </c>
      <c r="D463" s="10">
        <v>14.4</v>
      </c>
      <c r="E463" s="12">
        <v>0</v>
      </c>
      <c r="F463" s="8">
        <f t="shared" si="63"/>
        <v>0</v>
      </c>
      <c r="G463" s="29" t="e">
        <f t="shared" si="64"/>
        <v>#DIV/0!</v>
      </c>
    </row>
    <row r="464" spans="1:7" ht="43.95" customHeight="1" x14ac:dyDescent="0.3">
      <c r="A464" s="10" t="s">
        <v>158</v>
      </c>
      <c r="B464" s="11" t="s">
        <v>159</v>
      </c>
      <c r="C464" s="5" t="s">
        <v>28</v>
      </c>
      <c r="D464" s="10">
        <v>3</v>
      </c>
      <c r="E464" s="12">
        <v>0</v>
      </c>
      <c r="F464" s="8">
        <f t="shared" si="63"/>
        <v>0</v>
      </c>
      <c r="G464" s="29" t="e">
        <f t="shared" si="64"/>
        <v>#DIV/0!</v>
      </c>
    </row>
    <row r="465" spans="1:7" ht="43.95" customHeight="1" x14ac:dyDescent="0.3">
      <c r="A465" s="10" t="s">
        <v>160</v>
      </c>
      <c r="B465" s="11" t="s">
        <v>161</v>
      </c>
      <c r="C465" s="5" t="s">
        <v>28</v>
      </c>
      <c r="D465" s="10">
        <v>1</v>
      </c>
      <c r="E465" s="12">
        <v>0</v>
      </c>
      <c r="F465" s="8">
        <f t="shared" si="63"/>
        <v>0</v>
      </c>
      <c r="G465" s="29" t="e">
        <f t="shared" si="64"/>
        <v>#DIV/0!</v>
      </c>
    </row>
    <row r="466" spans="1:7" ht="54" customHeight="1" x14ac:dyDescent="0.3">
      <c r="A466" s="10" t="s">
        <v>453</v>
      </c>
      <c r="B466" s="11" t="s">
        <v>454</v>
      </c>
      <c r="C466" s="5" t="s">
        <v>28</v>
      </c>
      <c r="D466" s="10">
        <v>1</v>
      </c>
      <c r="E466" s="12">
        <v>0</v>
      </c>
      <c r="F466" s="8">
        <f t="shared" si="63"/>
        <v>0</v>
      </c>
      <c r="G466" s="29" t="e">
        <f t="shared" si="64"/>
        <v>#DIV/0!</v>
      </c>
    </row>
    <row r="467" spans="1:7" ht="60" customHeight="1" x14ac:dyDescent="0.3">
      <c r="A467" s="10" t="s">
        <v>455</v>
      </c>
      <c r="B467" s="11" t="s">
        <v>456</v>
      </c>
      <c r="C467" s="5" t="s">
        <v>28</v>
      </c>
      <c r="D467" s="10">
        <v>1</v>
      </c>
      <c r="E467" s="12">
        <v>0</v>
      </c>
      <c r="F467" s="8">
        <f t="shared" si="63"/>
        <v>0</v>
      </c>
      <c r="G467" s="29" t="e">
        <f t="shared" si="64"/>
        <v>#DIV/0!</v>
      </c>
    </row>
    <row r="468" spans="1:7" ht="24" customHeight="1" x14ac:dyDescent="0.3">
      <c r="A468" s="16" t="s">
        <v>107</v>
      </c>
      <c r="B468" s="15" t="s">
        <v>43</v>
      </c>
      <c r="C468" s="6"/>
      <c r="D468" s="5"/>
      <c r="E468" s="12"/>
      <c r="F468" s="8">
        <f t="shared" si="63"/>
        <v>0</v>
      </c>
      <c r="G468" s="29" t="e">
        <f t="shared" si="64"/>
        <v>#DIV/0!</v>
      </c>
    </row>
    <row r="469" spans="1:7" ht="30.6" customHeight="1" x14ac:dyDescent="0.3">
      <c r="A469" s="5" t="s">
        <v>44</v>
      </c>
      <c r="B469" s="6" t="s">
        <v>45</v>
      </c>
      <c r="C469" s="5" t="s">
        <v>23</v>
      </c>
      <c r="D469" s="5">
        <v>32.4</v>
      </c>
      <c r="E469" s="12">
        <v>0</v>
      </c>
      <c r="F469" s="8">
        <f t="shared" si="63"/>
        <v>0</v>
      </c>
      <c r="G469" s="29" t="e">
        <f t="shared" si="64"/>
        <v>#DIV/0!</v>
      </c>
    </row>
    <row r="470" spans="1:7" ht="30.6" customHeight="1" x14ac:dyDescent="0.3">
      <c r="A470" s="5" t="s">
        <v>47</v>
      </c>
      <c r="B470" s="6" t="s">
        <v>48</v>
      </c>
      <c r="C470" s="5" t="s">
        <v>23</v>
      </c>
      <c r="D470" s="5">
        <v>6</v>
      </c>
      <c r="E470" s="12">
        <v>0</v>
      </c>
      <c r="F470" s="8">
        <f t="shared" si="63"/>
        <v>0</v>
      </c>
      <c r="G470" s="29" t="e">
        <f t="shared" si="64"/>
        <v>#DIV/0!</v>
      </c>
    </row>
    <row r="471" spans="1:7" ht="30.6" customHeight="1" x14ac:dyDescent="0.3">
      <c r="A471" s="5" t="s">
        <v>49</v>
      </c>
      <c r="B471" s="6" t="s">
        <v>50</v>
      </c>
      <c r="C471" s="5" t="s">
        <v>23</v>
      </c>
      <c r="D471" s="5">
        <v>14</v>
      </c>
      <c r="E471" s="12">
        <v>0</v>
      </c>
      <c r="F471" s="8">
        <f t="shared" si="63"/>
        <v>0</v>
      </c>
      <c r="G471" s="29" t="e">
        <f t="shared" si="64"/>
        <v>#DIV/0!</v>
      </c>
    </row>
    <row r="472" spans="1:7" ht="30.6" customHeight="1" x14ac:dyDescent="0.3">
      <c r="A472" s="5" t="s">
        <v>51</v>
      </c>
      <c r="B472" s="6" t="s">
        <v>52</v>
      </c>
      <c r="C472" s="5" t="s">
        <v>28</v>
      </c>
      <c r="D472" s="5">
        <v>23</v>
      </c>
      <c r="E472" s="12">
        <v>0</v>
      </c>
      <c r="F472" s="8">
        <f t="shared" si="63"/>
        <v>0</v>
      </c>
      <c r="G472" s="29" t="e">
        <f t="shared" si="64"/>
        <v>#DIV/0!</v>
      </c>
    </row>
    <row r="473" spans="1:7" ht="30.6" customHeight="1" x14ac:dyDescent="0.3">
      <c r="A473" s="5" t="s">
        <v>55</v>
      </c>
      <c r="B473" s="6" t="s">
        <v>56</v>
      </c>
      <c r="C473" s="5" t="s">
        <v>28</v>
      </c>
      <c r="D473" s="5">
        <v>23</v>
      </c>
      <c r="E473" s="12">
        <v>0</v>
      </c>
      <c r="F473" s="8">
        <f t="shared" si="63"/>
        <v>0</v>
      </c>
      <c r="G473" s="29" t="e">
        <f t="shared" si="64"/>
        <v>#DIV/0!</v>
      </c>
    </row>
    <row r="474" spans="1:7" ht="30.6" customHeight="1" x14ac:dyDescent="0.3">
      <c r="A474" s="10" t="s">
        <v>285</v>
      </c>
      <c r="B474" s="11" t="s">
        <v>457</v>
      </c>
      <c r="C474" s="5" t="s">
        <v>28</v>
      </c>
      <c r="D474" s="10">
        <v>2</v>
      </c>
      <c r="E474" s="12">
        <v>0</v>
      </c>
      <c r="F474" s="8">
        <f t="shared" si="63"/>
        <v>0</v>
      </c>
      <c r="G474" s="29" t="e">
        <f t="shared" si="64"/>
        <v>#DIV/0!</v>
      </c>
    </row>
    <row r="475" spans="1:7" ht="30" customHeight="1" x14ac:dyDescent="0.3">
      <c r="A475" s="16" t="s">
        <v>108</v>
      </c>
      <c r="B475" s="15" t="s">
        <v>57</v>
      </c>
      <c r="C475" s="5"/>
      <c r="D475" s="5"/>
      <c r="E475" s="12"/>
      <c r="F475" s="8"/>
      <c r="G475" s="29" t="e">
        <f t="shared" si="64"/>
        <v>#DIV/0!</v>
      </c>
    </row>
    <row r="476" spans="1:7" ht="39" customHeight="1" x14ac:dyDescent="0.3">
      <c r="A476" s="5" t="s">
        <v>58</v>
      </c>
      <c r="B476" s="6" t="s">
        <v>59</v>
      </c>
      <c r="C476" s="5" t="s">
        <v>23</v>
      </c>
      <c r="D476" s="5">
        <v>20.399999999999999</v>
      </c>
      <c r="E476" s="12">
        <v>0</v>
      </c>
      <c r="F476" s="8">
        <f t="shared" si="63"/>
        <v>0</v>
      </c>
      <c r="G476" s="29" t="e">
        <f t="shared" si="64"/>
        <v>#DIV/0!</v>
      </c>
    </row>
    <row r="477" spans="1:7" ht="39" customHeight="1" x14ac:dyDescent="0.3">
      <c r="A477" s="10" t="s">
        <v>167</v>
      </c>
      <c r="B477" s="11" t="s">
        <v>168</v>
      </c>
      <c r="C477" s="5" t="s">
        <v>28</v>
      </c>
      <c r="D477" s="10">
        <v>2</v>
      </c>
      <c r="E477" s="12">
        <v>0</v>
      </c>
      <c r="F477" s="8">
        <f t="shared" si="63"/>
        <v>0</v>
      </c>
      <c r="G477" s="29" t="e">
        <f t="shared" si="64"/>
        <v>#DIV/0!</v>
      </c>
    </row>
    <row r="478" spans="1:7" ht="49.2" customHeight="1" x14ac:dyDescent="0.3">
      <c r="A478" s="10" t="s">
        <v>169</v>
      </c>
      <c r="B478" s="11" t="s">
        <v>170</v>
      </c>
      <c r="C478" s="5" t="s">
        <v>23</v>
      </c>
      <c r="D478" s="10">
        <v>28.4</v>
      </c>
      <c r="E478" s="12">
        <v>0</v>
      </c>
      <c r="F478" s="8">
        <f t="shared" si="63"/>
        <v>0</v>
      </c>
      <c r="G478" s="29" t="e">
        <f t="shared" si="64"/>
        <v>#DIV/0!</v>
      </c>
    </row>
    <row r="479" spans="1:7" ht="12.15" customHeight="1" x14ac:dyDescent="0.3">
      <c r="A479" s="5"/>
      <c r="B479" s="6"/>
      <c r="C479" s="5"/>
      <c r="D479" s="5"/>
      <c r="E479" s="8"/>
      <c r="F479" s="8"/>
      <c r="G479" s="9"/>
    </row>
    <row r="480" spans="1:7" ht="25.95" customHeight="1" x14ac:dyDescent="0.3">
      <c r="A480" s="21"/>
      <c r="B480" s="177"/>
      <c r="C480" s="177"/>
      <c r="D480" s="177"/>
      <c r="E480" s="177"/>
      <c r="F480" s="48">
        <f>ROUND(SUM(F454:F479),0)</f>
        <v>0</v>
      </c>
      <c r="G480" s="49" t="e">
        <f>+SUM(G454:G478)</f>
        <v>#DIV/0!</v>
      </c>
    </row>
    <row r="481" spans="1:7" s="45" customFormat="1" ht="26.4" customHeight="1" x14ac:dyDescent="0.3">
      <c r="A481" s="131">
        <v>9</v>
      </c>
      <c r="B481" s="176" t="s">
        <v>60</v>
      </c>
      <c r="C481" s="176"/>
      <c r="D481" s="176"/>
      <c r="E481" s="176"/>
      <c r="F481" s="176"/>
      <c r="G481" s="176"/>
    </row>
    <row r="482" spans="1:7" ht="34.950000000000003" customHeight="1" x14ac:dyDescent="0.3">
      <c r="A482" s="5" t="s">
        <v>109</v>
      </c>
      <c r="B482" s="6" t="s">
        <v>61</v>
      </c>
      <c r="C482" s="5" t="s">
        <v>2</v>
      </c>
      <c r="D482" s="7">
        <v>312.81198229390367</v>
      </c>
      <c r="E482" s="8">
        <v>0</v>
      </c>
      <c r="F482" s="8">
        <f>+D482*E482</f>
        <v>0</v>
      </c>
      <c r="G482" s="29" t="e">
        <f>+F482/$G$555</f>
        <v>#DIV/0!</v>
      </c>
    </row>
    <row r="483" spans="1:7" ht="34.950000000000003" customHeight="1" x14ac:dyDescent="0.3">
      <c r="A483" s="5" t="s">
        <v>360</v>
      </c>
      <c r="B483" s="6" t="s">
        <v>361</v>
      </c>
      <c r="C483" s="5" t="s">
        <v>2</v>
      </c>
      <c r="D483" s="7">
        <f>4382026/18863</f>
        <v>232.30801039071198</v>
      </c>
      <c r="E483" s="8">
        <v>0</v>
      </c>
      <c r="F483" s="8">
        <f t="shared" ref="F483:F489" si="65">+ROUND((D483*E483),0)</f>
        <v>0</v>
      </c>
      <c r="G483" s="29" t="e">
        <f t="shared" ref="G483:G489" si="66">+F483/$G$555</f>
        <v>#DIV/0!</v>
      </c>
    </row>
    <row r="484" spans="1:7" ht="34.950000000000003" customHeight="1" x14ac:dyDescent="0.3">
      <c r="A484" s="5" t="s">
        <v>362</v>
      </c>
      <c r="B484" s="6" t="s">
        <v>363</v>
      </c>
      <c r="C484" s="5" t="s">
        <v>2</v>
      </c>
      <c r="D484" s="7">
        <v>207.55802557667025</v>
      </c>
      <c r="E484" s="8">
        <v>0</v>
      </c>
      <c r="F484" s="8">
        <f t="shared" si="65"/>
        <v>0</v>
      </c>
      <c r="G484" s="29" t="e">
        <f t="shared" si="66"/>
        <v>#DIV/0!</v>
      </c>
    </row>
    <row r="485" spans="1:7" ht="34.950000000000003" customHeight="1" x14ac:dyDescent="0.3">
      <c r="A485" s="5" t="s">
        <v>110</v>
      </c>
      <c r="B485" s="6" t="s">
        <v>62</v>
      </c>
      <c r="C485" s="5" t="s">
        <v>2</v>
      </c>
      <c r="D485" s="5">
        <v>191.85</v>
      </c>
      <c r="E485" s="8">
        <v>0</v>
      </c>
      <c r="F485" s="8">
        <f t="shared" si="65"/>
        <v>0</v>
      </c>
      <c r="G485" s="29" t="e">
        <f t="shared" si="66"/>
        <v>#DIV/0!</v>
      </c>
    </row>
    <row r="486" spans="1:7" ht="34.950000000000003" customHeight="1" x14ac:dyDescent="0.3">
      <c r="A486" s="5" t="s">
        <v>111</v>
      </c>
      <c r="B486" s="6" t="s">
        <v>63</v>
      </c>
      <c r="C486" s="5" t="s">
        <v>2</v>
      </c>
      <c r="D486" s="5">
        <v>56.8</v>
      </c>
      <c r="E486" s="8">
        <v>0</v>
      </c>
      <c r="F486" s="8">
        <f t="shared" si="65"/>
        <v>0</v>
      </c>
      <c r="G486" s="29" t="e">
        <f t="shared" si="66"/>
        <v>#DIV/0!</v>
      </c>
    </row>
    <row r="487" spans="1:7" ht="34.950000000000003" customHeight="1" x14ac:dyDescent="0.3">
      <c r="A487" s="5" t="s">
        <v>112</v>
      </c>
      <c r="B487" s="6" t="s">
        <v>64</v>
      </c>
      <c r="C487" s="5" t="s">
        <v>2</v>
      </c>
      <c r="D487" s="5">
        <v>121.29</v>
      </c>
      <c r="E487" s="8">
        <v>0</v>
      </c>
      <c r="F487" s="8">
        <f t="shared" si="65"/>
        <v>0</v>
      </c>
      <c r="G487" s="29" t="e">
        <f t="shared" si="66"/>
        <v>#DIV/0!</v>
      </c>
    </row>
    <row r="488" spans="1:7" ht="34.950000000000003" customHeight="1" x14ac:dyDescent="0.3">
      <c r="A488" s="5" t="s">
        <v>113</v>
      </c>
      <c r="B488" s="6" t="s">
        <v>65</v>
      </c>
      <c r="C488" s="5" t="s">
        <v>2</v>
      </c>
      <c r="D488" s="5">
        <v>1.28</v>
      </c>
      <c r="E488" s="8">
        <v>0</v>
      </c>
      <c r="F488" s="8">
        <f t="shared" si="65"/>
        <v>0</v>
      </c>
      <c r="G488" s="29" t="e">
        <f t="shared" si="66"/>
        <v>#DIV/0!</v>
      </c>
    </row>
    <row r="489" spans="1:7" ht="34.950000000000003" customHeight="1" x14ac:dyDescent="0.3">
      <c r="A489" s="5" t="s">
        <v>114</v>
      </c>
      <c r="B489" s="6" t="s">
        <v>66</v>
      </c>
      <c r="C489" s="5" t="s">
        <v>2</v>
      </c>
      <c r="D489" s="5">
        <v>1.28</v>
      </c>
      <c r="E489" s="8">
        <v>0</v>
      </c>
      <c r="F489" s="8">
        <f t="shared" si="65"/>
        <v>0</v>
      </c>
      <c r="G489" s="29" t="e">
        <f t="shared" si="66"/>
        <v>#DIV/0!</v>
      </c>
    </row>
    <row r="490" spans="1:7" ht="12.15" customHeight="1" x14ac:dyDescent="0.3">
      <c r="A490" s="5"/>
      <c r="B490" s="6"/>
      <c r="C490" s="5"/>
      <c r="D490" s="5"/>
      <c r="E490" s="8"/>
      <c r="F490" s="8"/>
      <c r="G490" s="9"/>
    </row>
    <row r="491" spans="1:7" ht="25.95" customHeight="1" x14ac:dyDescent="0.3">
      <c r="A491" s="21"/>
      <c r="B491" s="177"/>
      <c r="C491" s="177"/>
      <c r="D491" s="177"/>
      <c r="E491" s="177"/>
      <c r="F491" s="48">
        <f>ROUND(SUM(F482:F490),0)</f>
        <v>0</v>
      </c>
      <c r="G491" s="49" t="e">
        <f>+SUM(G482:G489)</f>
        <v>#DIV/0!</v>
      </c>
    </row>
    <row r="492" spans="1:7" s="45" customFormat="1" ht="26.4" customHeight="1" x14ac:dyDescent="0.3">
      <c r="A492" s="131">
        <v>10</v>
      </c>
      <c r="B492" s="176" t="s">
        <v>67</v>
      </c>
      <c r="C492" s="176"/>
      <c r="D492" s="176"/>
      <c r="E492" s="176"/>
      <c r="F492" s="176"/>
      <c r="G492" s="176"/>
    </row>
    <row r="493" spans="1:7" ht="21" customHeight="1" x14ac:dyDescent="0.3">
      <c r="A493" s="16" t="s">
        <v>115</v>
      </c>
      <c r="B493" s="15" t="s">
        <v>68</v>
      </c>
      <c r="C493" s="6"/>
      <c r="D493" s="5"/>
      <c r="E493" s="8"/>
      <c r="F493" s="8"/>
      <c r="G493" s="29"/>
    </row>
    <row r="494" spans="1:7" ht="41.4" x14ac:dyDescent="0.3">
      <c r="A494" s="10" t="s">
        <v>171</v>
      </c>
      <c r="B494" s="11" t="s">
        <v>364</v>
      </c>
      <c r="C494" s="10" t="s">
        <v>28</v>
      </c>
      <c r="D494" s="10">
        <v>37</v>
      </c>
      <c r="E494" s="12">
        <v>0</v>
      </c>
      <c r="F494" s="12">
        <f>+D494*E494</f>
        <v>0</v>
      </c>
      <c r="G494" s="31" t="e">
        <f t="shared" ref="G494:G499" si="67">+F494/$G$555</f>
        <v>#DIV/0!</v>
      </c>
    </row>
    <row r="495" spans="1:7" ht="41.4" x14ac:dyDescent="0.3">
      <c r="A495" s="10" t="s">
        <v>365</v>
      </c>
      <c r="B495" s="11" t="s">
        <v>366</v>
      </c>
      <c r="C495" s="10" t="s">
        <v>28</v>
      </c>
      <c r="D495" s="10">
        <v>2</v>
      </c>
      <c r="E495" s="12">
        <v>0</v>
      </c>
      <c r="F495" s="12">
        <f t="shared" ref="F495:F521" si="68">+D495*E495</f>
        <v>0</v>
      </c>
      <c r="G495" s="31" t="e">
        <f t="shared" si="67"/>
        <v>#DIV/0!</v>
      </c>
    </row>
    <row r="496" spans="1:7" ht="55.2" x14ac:dyDescent="0.3">
      <c r="A496" s="10" t="s">
        <v>367</v>
      </c>
      <c r="B496" s="11" t="s">
        <v>532</v>
      </c>
      <c r="C496" s="10" t="s">
        <v>28</v>
      </c>
      <c r="D496" s="10">
        <v>7</v>
      </c>
      <c r="E496" s="12">
        <v>0</v>
      </c>
      <c r="F496" s="12">
        <f t="shared" si="68"/>
        <v>0</v>
      </c>
      <c r="G496" s="31" t="e">
        <f t="shared" si="67"/>
        <v>#DIV/0!</v>
      </c>
    </row>
    <row r="497" spans="1:7" ht="55.2" x14ac:dyDescent="0.3">
      <c r="A497" s="10" t="s">
        <v>370</v>
      </c>
      <c r="B497" s="11" t="s">
        <v>533</v>
      </c>
      <c r="C497" s="10" t="s">
        <v>28</v>
      </c>
      <c r="D497" s="10">
        <v>6</v>
      </c>
      <c r="E497" s="12">
        <v>0</v>
      </c>
      <c r="F497" s="12">
        <f t="shared" si="68"/>
        <v>0</v>
      </c>
      <c r="G497" s="31" t="e">
        <f t="shared" si="67"/>
        <v>#DIV/0!</v>
      </c>
    </row>
    <row r="498" spans="1:7" ht="41.4" x14ac:dyDescent="0.3">
      <c r="A498" s="10" t="s">
        <v>175</v>
      </c>
      <c r="B498" s="11" t="s">
        <v>176</v>
      </c>
      <c r="C498" s="10" t="s">
        <v>28</v>
      </c>
      <c r="D498" s="10">
        <v>7</v>
      </c>
      <c r="E498" s="12">
        <v>0</v>
      </c>
      <c r="F498" s="12">
        <f t="shared" si="68"/>
        <v>0</v>
      </c>
      <c r="G498" s="31" t="e">
        <f t="shared" si="67"/>
        <v>#DIV/0!</v>
      </c>
    </row>
    <row r="499" spans="1:7" ht="41.4" x14ac:dyDescent="0.3">
      <c r="A499" s="10" t="s">
        <v>374</v>
      </c>
      <c r="B499" s="11" t="s">
        <v>375</v>
      </c>
      <c r="C499" s="10" t="s">
        <v>28</v>
      </c>
      <c r="D499" s="10">
        <v>3</v>
      </c>
      <c r="E499" s="12">
        <v>0</v>
      </c>
      <c r="F499" s="12">
        <f t="shared" si="68"/>
        <v>0</v>
      </c>
      <c r="G499" s="31" t="e">
        <f t="shared" si="67"/>
        <v>#DIV/0!</v>
      </c>
    </row>
    <row r="500" spans="1:7" ht="21" customHeight="1" x14ac:dyDescent="0.3">
      <c r="A500" s="16" t="s">
        <v>116</v>
      </c>
      <c r="B500" s="15" t="s">
        <v>69</v>
      </c>
      <c r="C500" s="5"/>
      <c r="D500" s="5"/>
      <c r="E500" s="8"/>
      <c r="F500" s="12"/>
      <c r="G500" s="31"/>
    </row>
    <row r="501" spans="1:7" ht="27.6" x14ac:dyDescent="0.3">
      <c r="A501" s="10" t="s">
        <v>177</v>
      </c>
      <c r="B501" s="11" t="s">
        <v>380</v>
      </c>
      <c r="C501" s="10" t="s">
        <v>28</v>
      </c>
      <c r="D501" s="10">
        <v>7</v>
      </c>
      <c r="E501" s="12">
        <v>0</v>
      </c>
      <c r="F501" s="12">
        <f t="shared" si="68"/>
        <v>0</v>
      </c>
      <c r="G501" s="31" t="e">
        <f>+F501/$G$555</f>
        <v>#DIV/0!</v>
      </c>
    </row>
    <row r="502" spans="1:7" ht="27.6" x14ac:dyDescent="0.3">
      <c r="A502" s="10" t="s">
        <v>381</v>
      </c>
      <c r="B502" s="11" t="s">
        <v>382</v>
      </c>
      <c r="C502" s="10" t="s">
        <v>28</v>
      </c>
      <c r="D502" s="10">
        <v>1</v>
      </c>
      <c r="E502" s="12">
        <v>0</v>
      </c>
      <c r="F502" s="12">
        <f t="shared" si="68"/>
        <v>0</v>
      </c>
      <c r="G502" s="31" t="e">
        <f>+F502/$G$555</f>
        <v>#DIV/0!</v>
      </c>
    </row>
    <row r="503" spans="1:7" ht="27.6" x14ac:dyDescent="0.3">
      <c r="A503" s="10" t="s">
        <v>383</v>
      </c>
      <c r="B503" s="11" t="s">
        <v>384</v>
      </c>
      <c r="C503" s="10" t="s">
        <v>28</v>
      </c>
      <c r="D503" s="10">
        <v>1</v>
      </c>
      <c r="E503" s="12">
        <v>0</v>
      </c>
      <c r="F503" s="12">
        <f t="shared" si="68"/>
        <v>0</v>
      </c>
      <c r="G503" s="31" t="e">
        <f>+F503/$G$555</f>
        <v>#DIV/0!</v>
      </c>
    </row>
    <row r="504" spans="1:7" ht="21" customHeight="1" x14ac:dyDescent="0.3">
      <c r="A504" s="16" t="s">
        <v>117</v>
      </c>
      <c r="B504" s="15" t="s">
        <v>70</v>
      </c>
      <c r="C504" s="5"/>
      <c r="D504" s="5"/>
      <c r="E504" s="8"/>
      <c r="F504" s="12"/>
      <c r="G504" s="31"/>
    </row>
    <row r="505" spans="1:7" ht="41.4" x14ac:dyDescent="0.3">
      <c r="A505" s="10" t="s">
        <v>399</v>
      </c>
      <c r="B505" s="11" t="s">
        <v>400</v>
      </c>
      <c r="C505" s="10" t="s">
        <v>28</v>
      </c>
      <c r="D505" s="10">
        <v>33</v>
      </c>
      <c r="E505" s="12">
        <v>0</v>
      </c>
      <c r="F505" s="12">
        <f t="shared" si="68"/>
        <v>0</v>
      </c>
      <c r="G505" s="31" t="e">
        <f>+F505/$G$555</f>
        <v>#DIV/0!</v>
      </c>
    </row>
    <row r="506" spans="1:7" ht="41.4" x14ac:dyDescent="0.3">
      <c r="A506" s="10" t="s">
        <v>181</v>
      </c>
      <c r="B506" s="11" t="s">
        <v>403</v>
      </c>
      <c r="C506" s="10" t="s">
        <v>28</v>
      </c>
      <c r="D506" s="10">
        <v>4</v>
      </c>
      <c r="E506" s="12">
        <v>0</v>
      </c>
      <c r="F506" s="12">
        <f t="shared" si="68"/>
        <v>0</v>
      </c>
      <c r="G506" s="31" t="e">
        <f>+F506/$G$555</f>
        <v>#DIV/0!</v>
      </c>
    </row>
    <row r="507" spans="1:7" ht="21" customHeight="1" x14ac:dyDescent="0.3">
      <c r="A507" s="16" t="s">
        <v>118</v>
      </c>
      <c r="B507" s="15" t="s">
        <v>71</v>
      </c>
      <c r="C507" s="5"/>
      <c r="D507" s="5"/>
      <c r="E507" s="8"/>
      <c r="F507" s="12"/>
      <c r="G507" s="31"/>
    </row>
    <row r="508" spans="1:7" ht="27.6" x14ac:dyDescent="0.3">
      <c r="A508" s="10" t="s">
        <v>183</v>
      </c>
      <c r="B508" s="11" t="s">
        <v>404</v>
      </c>
      <c r="C508" s="10" t="s">
        <v>28</v>
      </c>
      <c r="D508" s="10">
        <v>1</v>
      </c>
      <c r="E508" s="12">
        <v>0</v>
      </c>
      <c r="F508" s="12">
        <f t="shared" si="68"/>
        <v>0</v>
      </c>
      <c r="G508" s="31" t="e">
        <f>+F508/$G$555</f>
        <v>#DIV/0!</v>
      </c>
    </row>
    <row r="509" spans="1:7" ht="27.6" x14ac:dyDescent="0.3">
      <c r="A509" s="10" t="s">
        <v>185</v>
      </c>
      <c r="B509" s="11" t="s">
        <v>405</v>
      </c>
      <c r="C509" s="10" t="s">
        <v>23</v>
      </c>
      <c r="D509" s="10">
        <v>6</v>
      </c>
      <c r="E509" s="12">
        <v>0</v>
      </c>
      <c r="F509" s="12">
        <f t="shared" si="68"/>
        <v>0</v>
      </c>
      <c r="G509" s="31" t="e">
        <f>+F509/$G$555</f>
        <v>#DIV/0!</v>
      </c>
    </row>
    <row r="510" spans="1:7" ht="41.4" x14ac:dyDescent="0.3">
      <c r="A510" s="10" t="s">
        <v>187</v>
      </c>
      <c r="B510" s="11" t="s">
        <v>406</v>
      </c>
      <c r="C510" s="10" t="s">
        <v>28</v>
      </c>
      <c r="D510" s="10">
        <v>1</v>
      </c>
      <c r="E510" s="12">
        <v>0</v>
      </c>
      <c r="F510" s="12">
        <f t="shared" si="68"/>
        <v>0</v>
      </c>
      <c r="G510" s="31" t="e">
        <f>+F510/$G$555</f>
        <v>#DIV/0!</v>
      </c>
    </row>
    <row r="511" spans="1:7" ht="21" customHeight="1" x14ac:dyDescent="0.3">
      <c r="A511" s="16" t="s">
        <v>465</v>
      </c>
      <c r="B511" s="15" t="s">
        <v>466</v>
      </c>
      <c r="C511" s="5"/>
      <c r="D511" s="5"/>
      <c r="E511" s="8"/>
      <c r="F511" s="12"/>
      <c r="G511" s="31"/>
    </row>
    <row r="512" spans="1:7" ht="45.6" customHeight="1" x14ac:dyDescent="0.3">
      <c r="A512" s="10" t="s">
        <v>467</v>
      </c>
      <c r="B512" s="11" t="s">
        <v>534</v>
      </c>
      <c r="C512" s="10" t="s">
        <v>28</v>
      </c>
      <c r="D512" s="10">
        <v>2</v>
      </c>
      <c r="E512" s="12">
        <v>0</v>
      </c>
      <c r="F512" s="12">
        <f t="shared" si="68"/>
        <v>0</v>
      </c>
      <c r="G512" s="31" t="e">
        <f t="shared" ref="G512:G521" si="69">+F512/$G$555</f>
        <v>#DIV/0!</v>
      </c>
    </row>
    <row r="513" spans="1:7" ht="45.6" customHeight="1" x14ac:dyDescent="0.3">
      <c r="A513" s="10" t="s">
        <v>469</v>
      </c>
      <c r="B513" s="11" t="s">
        <v>535</v>
      </c>
      <c r="C513" s="10" t="s">
        <v>28</v>
      </c>
      <c r="D513" s="10">
        <v>3</v>
      </c>
      <c r="E513" s="12">
        <v>0</v>
      </c>
      <c r="F513" s="12">
        <f t="shared" si="68"/>
        <v>0</v>
      </c>
      <c r="G513" s="31" t="e">
        <f t="shared" si="69"/>
        <v>#DIV/0!</v>
      </c>
    </row>
    <row r="514" spans="1:7" ht="45.6" customHeight="1" x14ac:dyDescent="0.3">
      <c r="A514" s="10" t="s">
        <v>471</v>
      </c>
      <c r="B514" s="11" t="s">
        <v>536</v>
      </c>
      <c r="C514" s="10" t="s">
        <v>28</v>
      </c>
      <c r="D514" s="10">
        <v>1</v>
      </c>
      <c r="E514" s="12">
        <v>0</v>
      </c>
      <c r="F514" s="12">
        <f t="shared" si="68"/>
        <v>0</v>
      </c>
      <c r="G514" s="31" t="e">
        <f t="shared" si="69"/>
        <v>#DIV/0!</v>
      </c>
    </row>
    <row r="515" spans="1:7" ht="45.6" customHeight="1" x14ac:dyDescent="0.3">
      <c r="A515" s="5" t="s">
        <v>473</v>
      </c>
      <c r="B515" s="6" t="s">
        <v>474</v>
      </c>
      <c r="C515" s="5" t="s">
        <v>23</v>
      </c>
      <c r="D515" s="5">
        <v>34</v>
      </c>
      <c r="E515" s="12">
        <v>0</v>
      </c>
      <c r="F515" s="12">
        <f t="shared" si="68"/>
        <v>0</v>
      </c>
      <c r="G515" s="31" t="e">
        <f t="shared" si="69"/>
        <v>#DIV/0!</v>
      </c>
    </row>
    <row r="516" spans="1:7" ht="45.6" customHeight="1" x14ac:dyDescent="0.3">
      <c r="A516" s="5" t="s">
        <v>475</v>
      </c>
      <c r="B516" s="6" t="s">
        <v>476</v>
      </c>
      <c r="C516" s="5" t="s">
        <v>28</v>
      </c>
      <c r="D516" s="5">
        <v>2</v>
      </c>
      <c r="E516" s="12">
        <v>0</v>
      </c>
      <c r="F516" s="12">
        <f t="shared" si="68"/>
        <v>0</v>
      </c>
      <c r="G516" s="31" t="e">
        <f t="shared" si="69"/>
        <v>#DIV/0!</v>
      </c>
    </row>
    <row r="517" spans="1:7" ht="45.6" customHeight="1" x14ac:dyDescent="0.3">
      <c r="A517" s="10" t="s">
        <v>477</v>
      </c>
      <c r="B517" s="11" t="s">
        <v>478</v>
      </c>
      <c r="C517" s="10" t="s">
        <v>23</v>
      </c>
      <c r="D517" s="10">
        <v>15</v>
      </c>
      <c r="E517" s="12">
        <v>0</v>
      </c>
      <c r="F517" s="12">
        <f t="shared" si="68"/>
        <v>0</v>
      </c>
      <c r="G517" s="31" t="e">
        <f t="shared" si="69"/>
        <v>#DIV/0!</v>
      </c>
    </row>
    <row r="518" spans="1:7" ht="44.4" customHeight="1" x14ac:dyDescent="0.3">
      <c r="A518" s="10" t="s">
        <v>479</v>
      </c>
      <c r="B518" s="11" t="s">
        <v>480</v>
      </c>
      <c r="C518" s="10" t="s">
        <v>28</v>
      </c>
      <c r="D518" s="10">
        <v>1</v>
      </c>
      <c r="E518" s="12">
        <v>0</v>
      </c>
      <c r="F518" s="12">
        <f t="shared" si="68"/>
        <v>0</v>
      </c>
      <c r="G518" s="31" t="e">
        <f t="shared" si="69"/>
        <v>#DIV/0!</v>
      </c>
    </row>
    <row r="519" spans="1:7" ht="46.95" customHeight="1" x14ac:dyDescent="0.3">
      <c r="A519" s="10" t="s">
        <v>481</v>
      </c>
      <c r="B519" s="11" t="s">
        <v>537</v>
      </c>
      <c r="C519" s="10" t="s">
        <v>28</v>
      </c>
      <c r="D519" s="10">
        <v>1</v>
      </c>
      <c r="E519" s="12">
        <v>0</v>
      </c>
      <c r="F519" s="12">
        <f t="shared" si="68"/>
        <v>0</v>
      </c>
      <c r="G519" s="31" t="e">
        <f t="shared" si="69"/>
        <v>#DIV/0!</v>
      </c>
    </row>
    <row r="520" spans="1:7" ht="83.4" customHeight="1" x14ac:dyDescent="0.3">
      <c r="A520" s="10" t="s">
        <v>483</v>
      </c>
      <c r="B520" s="11" t="s">
        <v>538</v>
      </c>
      <c r="C520" s="10" t="s">
        <v>28</v>
      </c>
      <c r="D520" s="10">
        <v>2</v>
      </c>
      <c r="E520" s="12">
        <v>0</v>
      </c>
      <c r="F520" s="12">
        <f t="shared" si="68"/>
        <v>0</v>
      </c>
      <c r="G520" s="31" t="e">
        <f t="shared" si="69"/>
        <v>#DIV/0!</v>
      </c>
    </row>
    <row r="521" spans="1:7" ht="82.95" customHeight="1" x14ac:dyDescent="0.3">
      <c r="A521" s="10" t="s">
        <v>485</v>
      </c>
      <c r="B521" s="11" t="s">
        <v>539</v>
      </c>
      <c r="C521" s="10" t="s">
        <v>28</v>
      </c>
      <c r="D521" s="10">
        <v>1</v>
      </c>
      <c r="E521" s="12">
        <v>0</v>
      </c>
      <c r="F521" s="12">
        <f t="shared" si="68"/>
        <v>0</v>
      </c>
      <c r="G521" s="31" t="e">
        <f t="shared" si="69"/>
        <v>#DIV/0!</v>
      </c>
    </row>
    <row r="522" spans="1:7" ht="12.15" customHeight="1" x14ac:dyDescent="0.3">
      <c r="A522" s="5"/>
      <c r="B522" s="6"/>
      <c r="C522" s="5"/>
      <c r="D522" s="5"/>
      <c r="E522" s="8"/>
      <c r="F522" s="8"/>
      <c r="G522" s="9"/>
    </row>
    <row r="523" spans="1:7" ht="25.95" customHeight="1" x14ac:dyDescent="0.3">
      <c r="A523" s="21"/>
      <c r="B523" s="177"/>
      <c r="C523" s="177"/>
      <c r="D523" s="177"/>
      <c r="E523" s="177"/>
      <c r="F523" s="48">
        <f>ROUND(SUM(F494:F521),0)</f>
        <v>0</v>
      </c>
      <c r="G523" s="49" t="e">
        <f>+SUM(G494:G521)</f>
        <v>#DIV/0!</v>
      </c>
    </row>
    <row r="524" spans="1:7" s="45" customFormat="1" ht="26.4" customHeight="1" x14ac:dyDescent="0.3">
      <c r="A524" s="131">
        <v>11</v>
      </c>
      <c r="B524" s="176" t="s">
        <v>72</v>
      </c>
      <c r="C524" s="176"/>
      <c r="D524" s="176"/>
      <c r="E524" s="176"/>
      <c r="F524" s="176"/>
      <c r="G524" s="176"/>
    </row>
    <row r="525" spans="1:7" ht="85.2" customHeight="1" x14ac:dyDescent="0.3">
      <c r="A525" s="10" t="s">
        <v>189</v>
      </c>
      <c r="B525" s="11" t="s">
        <v>504</v>
      </c>
      <c r="C525" s="11" t="s">
        <v>2</v>
      </c>
      <c r="D525" s="10">
        <v>14.79</v>
      </c>
      <c r="E525" s="12">
        <v>0</v>
      </c>
      <c r="F525" s="12">
        <f>+D525*E525</f>
        <v>0</v>
      </c>
      <c r="G525" s="31" t="e">
        <f>+F525/$G$555</f>
        <v>#DIV/0!</v>
      </c>
    </row>
    <row r="526" spans="1:7" ht="96" customHeight="1" x14ac:dyDescent="0.3">
      <c r="A526" s="10" t="s">
        <v>487</v>
      </c>
      <c r="B526" s="11" t="s">
        <v>488</v>
      </c>
      <c r="C526" s="11" t="s">
        <v>2</v>
      </c>
      <c r="D526" s="10">
        <v>7.65</v>
      </c>
      <c r="E526" s="12">
        <v>0</v>
      </c>
      <c r="F526" s="12">
        <f t="shared" ref="F526:F536" si="70">+D526*E526</f>
        <v>0</v>
      </c>
      <c r="G526" s="31" t="e">
        <f t="shared" ref="G526:G536" si="71">+F526/$G$555</f>
        <v>#DIV/0!</v>
      </c>
    </row>
    <row r="527" spans="1:7" ht="58.2" customHeight="1" x14ac:dyDescent="0.3">
      <c r="A527" s="10" t="s">
        <v>191</v>
      </c>
      <c r="B527" s="11" t="s">
        <v>192</v>
      </c>
      <c r="C527" s="11" t="s">
        <v>2</v>
      </c>
      <c r="D527" s="10">
        <v>3.06</v>
      </c>
      <c r="E527" s="12">
        <v>0</v>
      </c>
      <c r="F527" s="12">
        <f t="shared" si="70"/>
        <v>0</v>
      </c>
      <c r="G527" s="31" t="e">
        <f t="shared" si="71"/>
        <v>#DIV/0!</v>
      </c>
    </row>
    <row r="528" spans="1:7" ht="82.2" customHeight="1" x14ac:dyDescent="0.3">
      <c r="A528" s="10" t="s">
        <v>193</v>
      </c>
      <c r="B528" s="11" t="s">
        <v>194</v>
      </c>
      <c r="C528" s="11" t="s">
        <v>2</v>
      </c>
      <c r="D528" s="10">
        <v>2.86</v>
      </c>
      <c r="E528" s="12">
        <v>0</v>
      </c>
      <c r="F528" s="12">
        <f t="shared" si="70"/>
        <v>0</v>
      </c>
      <c r="G528" s="31" t="e">
        <f t="shared" si="71"/>
        <v>#DIV/0!</v>
      </c>
    </row>
    <row r="529" spans="1:7" ht="74.400000000000006" customHeight="1" x14ac:dyDescent="0.3">
      <c r="A529" s="10" t="s">
        <v>415</v>
      </c>
      <c r="B529" s="11" t="s">
        <v>416</v>
      </c>
      <c r="C529" s="11" t="s">
        <v>2</v>
      </c>
      <c r="D529" s="10">
        <v>36.96</v>
      </c>
      <c r="E529" s="12">
        <v>0</v>
      </c>
      <c r="F529" s="12">
        <f t="shared" si="70"/>
        <v>0</v>
      </c>
      <c r="G529" s="31" t="e">
        <f t="shared" si="71"/>
        <v>#DIV/0!</v>
      </c>
    </row>
    <row r="530" spans="1:7" ht="67.2" customHeight="1" x14ac:dyDescent="0.3">
      <c r="A530" s="10" t="s">
        <v>489</v>
      </c>
      <c r="B530" s="11" t="s">
        <v>490</v>
      </c>
      <c r="C530" s="11" t="s">
        <v>2</v>
      </c>
      <c r="D530" s="10">
        <v>44.74</v>
      </c>
      <c r="E530" s="12">
        <v>0</v>
      </c>
      <c r="F530" s="12">
        <f t="shared" si="70"/>
        <v>0</v>
      </c>
      <c r="G530" s="31" t="e">
        <f t="shared" si="71"/>
        <v>#DIV/0!</v>
      </c>
    </row>
    <row r="531" spans="1:7" ht="91.2" customHeight="1" x14ac:dyDescent="0.3">
      <c r="A531" s="10" t="s">
        <v>419</v>
      </c>
      <c r="B531" s="11" t="s">
        <v>420</v>
      </c>
      <c r="C531" s="11" t="s">
        <v>2</v>
      </c>
      <c r="D531" s="10">
        <v>46.96</v>
      </c>
      <c r="E531" s="12">
        <v>0</v>
      </c>
      <c r="F531" s="12">
        <f t="shared" si="70"/>
        <v>0</v>
      </c>
      <c r="G531" s="31" t="e">
        <f t="shared" si="71"/>
        <v>#DIV/0!</v>
      </c>
    </row>
    <row r="532" spans="1:7" x14ac:dyDescent="0.3">
      <c r="A532" s="5" t="s">
        <v>119</v>
      </c>
      <c r="B532" s="6" t="s">
        <v>73</v>
      </c>
      <c r="C532" s="5" t="s">
        <v>2</v>
      </c>
      <c r="D532" s="5">
        <v>3.2</v>
      </c>
      <c r="E532" s="8">
        <v>0</v>
      </c>
      <c r="F532" s="12">
        <f t="shared" si="70"/>
        <v>0</v>
      </c>
      <c r="G532" s="31" t="e">
        <f t="shared" si="71"/>
        <v>#DIV/0!</v>
      </c>
    </row>
    <row r="533" spans="1:7" ht="72.599999999999994" customHeight="1" x14ac:dyDescent="0.3">
      <c r="A533" s="10" t="s">
        <v>195</v>
      </c>
      <c r="B533" s="11" t="s">
        <v>505</v>
      </c>
      <c r="C533" s="11" t="s">
        <v>28</v>
      </c>
      <c r="D533" s="10">
        <v>7</v>
      </c>
      <c r="E533" s="12">
        <v>0</v>
      </c>
      <c r="F533" s="12">
        <f t="shared" si="70"/>
        <v>0</v>
      </c>
      <c r="G533" s="31" t="e">
        <f t="shared" si="71"/>
        <v>#DIV/0!</v>
      </c>
    </row>
    <row r="534" spans="1:7" ht="79.2" customHeight="1" x14ac:dyDescent="0.3">
      <c r="A534" s="10" t="s">
        <v>430</v>
      </c>
      <c r="B534" s="11" t="s">
        <v>540</v>
      </c>
      <c r="C534" s="11" t="s">
        <v>28</v>
      </c>
      <c r="D534" s="10">
        <v>3</v>
      </c>
      <c r="E534" s="12">
        <v>0</v>
      </c>
      <c r="F534" s="12">
        <f t="shared" si="70"/>
        <v>0</v>
      </c>
      <c r="G534" s="31" t="e">
        <f t="shared" si="71"/>
        <v>#DIV/0!</v>
      </c>
    </row>
    <row r="535" spans="1:7" ht="81" customHeight="1" x14ac:dyDescent="0.3">
      <c r="A535" s="10" t="s">
        <v>197</v>
      </c>
      <c r="B535" s="11" t="s">
        <v>541</v>
      </c>
      <c r="C535" s="11" t="s">
        <v>28</v>
      </c>
      <c r="D535" s="10">
        <v>5</v>
      </c>
      <c r="E535" s="12">
        <v>0</v>
      </c>
      <c r="F535" s="12">
        <f t="shared" si="70"/>
        <v>0</v>
      </c>
      <c r="G535" s="31" t="e">
        <f t="shared" si="71"/>
        <v>#DIV/0!</v>
      </c>
    </row>
    <row r="536" spans="1:7" ht="79.2" customHeight="1" x14ac:dyDescent="0.3">
      <c r="A536" s="10" t="s">
        <v>199</v>
      </c>
      <c r="B536" s="11" t="s">
        <v>433</v>
      </c>
      <c r="C536" s="11" t="s">
        <v>28</v>
      </c>
      <c r="D536" s="10">
        <v>1</v>
      </c>
      <c r="E536" s="12">
        <v>0</v>
      </c>
      <c r="F536" s="12">
        <f t="shared" si="70"/>
        <v>0</v>
      </c>
      <c r="G536" s="31" t="e">
        <f t="shared" si="71"/>
        <v>#DIV/0!</v>
      </c>
    </row>
    <row r="537" spans="1:7" ht="12.15" customHeight="1" x14ac:dyDescent="0.3">
      <c r="A537" s="5"/>
      <c r="B537" s="6"/>
      <c r="C537" s="5"/>
      <c r="D537" s="5"/>
      <c r="E537" s="8"/>
      <c r="F537" s="8"/>
      <c r="G537" s="9"/>
    </row>
    <row r="538" spans="1:7" ht="25.95" customHeight="1" x14ac:dyDescent="0.3">
      <c r="A538" s="21"/>
      <c r="B538" s="177"/>
      <c r="C538" s="177"/>
      <c r="D538" s="177"/>
      <c r="E538" s="177"/>
      <c r="F538" s="48">
        <f>ROUND(SUM(F525:F537),0)</f>
        <v>0</v>
      </c>
      <c r="G538" s="49" t="e">
        <f>+SUM(G525:G536)</f>
        <v>#DIV/0!</v>
      </c>
    </row>
    <row r="539" spans="1:7" s="45" customFormat="1" ht="26.4" customHeight="1" x14ac:dyDescent="0.3">
      <c r="A539" s="131">
        <v>12</v>
      </c>
      <c r="B539" s="176" t="s">
        <v>74</v>
      </c>
      <c r="C539" s="176"/>
      <c r="D539" s="176"/>
      <c r="E539" s="176"/>
      <c r="F539" s="176"/>
      <c r="G539" s="176"/>
    </row>
    <row r="540" spans="1:7" x14ac:dyDescent="0.3">
      <c r="A540" s="5"/>
      <c r="B540" s="6"/>
      <c r="C540" s="6"/>
      <c r="D540" s="5"/>
      <c r="E540" s="8"/>
      <c r="F540" s="8"/>
      <c r="G540" s="29"/>
    </row>
    <row r="541" spans="1:7" ht="47.4" customHeight="1" x14ac:dyDescent="0.3">
      <c r="A541" s="10" t="s">
        <v>122</v>
      </c>
      <c r="B541" s="11" t="s">
        <v>434</v>
      </c>
      <c r="C541" s="11" t="s">
        <v>28</v>
      </c>
      <c r="D541" s="10">
        <v>4</v>
      </c>
      <c r="E541" s="12">
        <v>0</v>
      </c>
      <c r="F541" s="12">
        <f>+D541*E541</f>
        <v>0</v>
      </c>
      <c r="G541" s="31" t="e">
        <f>+F541/$G$555</f>
        <v>#DIV/0!</v>
      </c>
    </row>
    <row r="542" spans="1:7" ht="32.4" customHeight="1" x14ac:dyDescent="0.3">
      <c r="A542" s="5" t="s">
        <v>120</v>
      </c>
      <c r="B542" s="6" t="s">
        <v>75</v>
      </c>
      <c r="C542" s="6" t="s">
        <v>28</v>
      </c>
      <c r="D542" s="5">
        <v>3</v>
      </c>
      <c r="E542" s="8">
        <v>0</v>
      </c>
      <c r="F542" s="12">
        <f t="shared" ref="F542:F547" si="72">+D542*E542</f>
        <v>0</v>
      </c>
      <c r="G542" s="31" t="e">
        <f t="shared" ref="G542:G547" si="73">+F542/$G$555</f>
        <v>#DIV/0!</v>
      </c>
    </row>
    <row r="543" spans="1:7" ht="37.200000000000003" customHeight="1" x14ac:dyDescent="0.3">
      <c r="A543" s="5" t="s">
        <v>122</v>
      </c>
      <c r="B543" s="6" t="s">
        <v>77</v>
      </c>
      <c r="C543" s="6" t="s">
        <v>28</v>
      </c>
      <c r="D543" s="5">
        <v>4</v>
      </c>
      <c r="E543" s="8">
        <v>0</v>
      </c>
      <c r="F543" s="12">
        <f t="shared" si="72"/>
        <v>0</v>
      </c>
      <c r="G543" s="31" t="e">
        <f t="shared" si="73"/>
        <v>#DIV/0!</v>
      </c>
    </row>
    <row r="544" spans="1:7" ht="37.200000000000003" customHeight="1" x14ac:dyDescent="0.3">
      <c r="A544" s="5" t="s">
        <v>123</v>
      </c>
      <c r="B544" s="6" t="s">
        <v>78</v>
      </c>
      <c r="C544" s="6" t="s">
        <v>28</v>
      </c>
      <c r="D544" s="5">
        <v>2</v>
      </c>
      <c r="E544" s="8">
        <v>0</v>
      </c>
      <c r="F544" s="12">
        <f t="shared" si="72"/>
        <v>0</v>
      </c>
      <c r="G544" s="31" t="e">
        <f t="shared" si="73"/>
        <v>#DIV/0!</v>
      </c>
    </row>
    <row r="545" spans="1:7" ht="37.200000000000003" customHeight="1" x14ac:dyDescent="0.3">
      <c r="A545" s="5" t="s">
        <v>124</v>
      </c>
      <c r="B545" s="6" t="s">
        <v>79</v>
      </c>
      <c r="C545" s="6" t="s">
        <v>28</v>
      </c>
      <c r="D545" s="5">
        <v>3</v>
      </c>
      <c r="E545" s="8">
        <v>0</v>
      </c>
      <c r="F545" s="12">
        <f t="shared" si="72"/>
        <v>0</v>
      </c>
      <c r="G545" s="31" t="e">
        <f t="shared" si="73"/>
        <v>#DIV/0!</v>
      </c>
    </row>
    <row r="546" spans="1:7" ht="37.200000000000003" customHeight="1" x14ac:dyDescent="0.3">
      <c r="A546" s="5" t="s">
        <v>125</v>
      </c>
      <c r="B546" s="6" t="s">
        <v>80</v>
      </c>
      <c r="C546" s="6" t="s">
        <v>28</v>
      </c>
      <c r="D546" s="5">
        <v>2</v>
      </c>
      <c r="E546" s="8">
        <v>0</v>
      </c>
      <c r="F546" s="12">
        <f t="shared" si="72"/>
        <v>0</v>
      </c>
      <c r="G546" s="31" t="e">
        <f t="shared" si="73"/>
        <v>#DIV/0!</v>
      </c>
    </row>
    <row r="547" spans="1:7" ht="37.200000000000003" customHeight="1" x14ac:dyDescent="0.3">
      <c r="A547" s="10" t="s">
        <v>202</v>
      </c>
      <c r="B547" s="11" t="s">
        <v>441</v>
      </c>
      <c r="C547" s="11" t="s">
        <v>28</v>
      </c>
      <c r="D547" s="10">
        <v>1</v>
      </c>
      <c r="E547" s="12">
        <v>0</v>
      </c>
      <c r="F547" s="12">
        <f t="shared" si="72"/>
        <v>0</v>
      </c>
      <c r="G547" s="31" t="e">
        <f t="shared" si="73"/>
        <v>#DIV/0!</v>
      </c>
    </row>
    <row r="548" spans="1:7" ht="12.15" customHeight="1" x14ac:dyDescent="0.3">
      <c r="A548" s="5"/>
      <c r="B548" s="6"/>
      <c r="C548" s="5"/>
      <c r="D548" s="5"/>
      <c r="E548" s="8"/>
      <c r="F548" s="8"/>
      <c r="G548" s="9"/>
    </row>
    <row r="549" spans="1:7" ht="25.95" customHeight="1" x14ac:dyDescent="0.3">
      <c r="A549" s="21"/>
      <c r="B549" s="177"/>
      <c r="C549" s="177"/>
      <c r="D549" s="177"/>
      <c r="E549" s="177"/>
      <c r="F549" s="48">
        <f>ROUND(SUM(F541:F548),0)</f>
        <v>0</v>
      </c>
      <c r="G549" s="49" t="e">
        <f>+SUM(G541:G547)</f>
        <v>#DIV/0!</v>
      </c>
    </row>
    <row r="550" spans="1:7" s="45" customFormat="1" ht="26.4" customHeight="1" x14ac:dyDescent="0.3">
      <c r="A550" s="131">
        <v>16</v>
      </c>
      <c r="B550" s="176" t="s">
        <v>81</v>
      </c>
      <c r="C550" s="176"/>
      <c r="D550" s="176"/>
      <c r="E550" s="176"/>
      <c r="F550" s="176"/>
      <c r="G550" s="176"/>
    </row>
    <row r="551" spans="1:7" ht="30.6" customHeight="1" x14ac:dyDescent="0.3">
      <c r="A551" s="5" t="s">
        <v>126</v>
      </c>
      <c r="B551" s="6" t="s">
        <v>82</v>
      </c>
      <c r="C551" s="5" t="s">
        <v>2</v>
      </c>
      <c r="D551" s="5">
        <v>545</v>
      </c>
      <c r="E551" s="8">
        <v>0</v>
      </c>
      <c r="F551" s="8">
        <f>+D551*E551</f>
        <v>0</v>
      </c>
      <c r="G551" s="29" t="e">
        <f>+F551/G555</f>
        <v>#DIV/0!</v>
      </c>
    </row>
    <row r="552" spans="1:7" ht="12.15" customHeight="1" x14ac:dyDescent="0.3">
      <c r="A552" s="5"/>
      <c r="B552" s="6"/>
      <c r="C552" s="5"/>
      <c r="D552" s="5"/>
      <c r="E552" s="8"/>
      <c r="F552" s="8"/>
      <c r="G552" s="9"/>
    </row>
    <row r="553" spans="1:7" ht="25.95" customHeight="1" x14ac:dyDescent="0.3">
      <c r="A553" s="21"/>
      <c r="B553" s="177"/>
      <c r="C553" s="177"/>
      <c r="D553" s="177"/>
      <c r="E553" s="177"/>
      <c r="F553" s="48">
        <f>+F551</f>
        <v>0</v>
      </c>
      <c r="G553" s="49" t="e">
        <f>+G551</f>
        <v>#DIV/0!</v>
      </c>
    </row>
    <row r="555" spans="1:7" ht="34.950000000000003" customHeight="1" x14ac:dyDescent="0.3">
      <c r="E555" s="183" t="s">
        <v>205</v>
      </c>
      <c r="F555" s="183"/>
      <c r="G555" s="133">
        <f>+F397+F403+F413+F423+F433+F441+F451+F480+F491+F523+F538+F549+F553</f>
        <v>0</v>
      </c>
    </row>
    <row r="558" spans="1:7" ht="20.399999999999999" x14ac:dyDescent="0.3">
      <c r="E558" s="226" t="s">
        <v>492</v>
      </c>
      <c r="F558" s="226"/>
      <c r="G558" s="37">
        <f>+G138+G389+G555</f>
        <v>0</v>
      </c>
    </row>
  </sheetData>
  <mergeCells count="95">
    <mergeCell ref="E555:F555"/>
    <mergeCell ref="E558:F558"/>
    <mergeCell ref="B538:E538"/>
    <mergeCell ref="B539:G539"/>
    <mergeCell ref="B549:E549"/>
    <mergeCell ref="B550:G550"/>
    <mergeCell ref="B553:E553"/>
    <mergeCell ref="B492:G492"/>
    <mergeCell ref="B524:G524"/>
    <mergeCell ref="B451:E451"/>
    <mergeCell ref="B452:G452"/>
    <mergeCell ref="B480:E480"/>
    <mergeCell ref="B481:G481"/>
    <mergeCell ref="B424:G424"/>
    <mergeCell ref="B434:G434"/>
    <mergeCell ref="B441:E441"/>
    <mergeCell ref="B442:G442"/>
    <mergeCell ref="B491:E491"/>
    <mergeCell ref="B397:E397"/>
    <mergeCell ref="B398:G398"/>
    <mergeCell ref="B404:G404"/>
    <mergeCell ref="B414:G414"/>
    <mergeCell ref="B413:E413"/>
    <mergeCell ref="B384:G384"/>
    <mergeCell ref="B387:E387"/>
    <mergeCell ref="E389:F389"/>
    <mergeCell ref="A391:G391"/>
    <mergeCell ref="B393:G393"/>
    <mergeCell ref="B363:E363"/>
    <mergeCell ref="B364:G364"/>
    <mergeCell ref="B377:E377"/>
    <mergeCell ref="B378:G378"/>
    <mergeCell ref="B383:E383"/>
    <mergeCell ref="B310:G310"/>
    <mergeCell ref="B345:G345"/>
    <mergeCell ref="B195:G195"/>
    <mergeCell ref="B206:E206"/>
    <mergeCell ref="B207:G207"/>
    <mergeCell ref="B298:E298"/>
    <mergeCell ref="B299:G299"/>
    <mergeCell ref="B163:G163"/>
    <mergeCell ref="B177:G177"/>
    <mergeCell ref="B188:G188"/>
    <mergeCell ref="B194:E194"/>
    <mergeCell ref="B309:E309"/>
    <mergeCell ref="A140:G140"/>
    <mergeCell ref="B142:G142"/>
    <mergeCell ref="B146:E146"/>
    <mergeCell ref="B147:G147"/>
    <mergeCell ref="B153:G153"/>
    <mergeCell ref="B152:E152"/>
    <mergeCell ref="B137:E137"/>
    <mergeCell ref="E138:F138"/>
    <mergeCell ref="B133:E133"/>
    <mergeCell ref="B134:G134"/>
    <mergeCell ref="B121:E121"/>
    <mergeCell ref="B122:G122"/>
    <mergeCell ref="B120:F120"/>
    <mergeCell ref="H117:H118"/>
    <mergeCell ref="H113:H116"/>
    <mergeCell ref="B111:G111"/>
    <mergeCell ref="H111:H112"/>
    <mergeCell ref="B94:E94"/>
    <mergeCell ref="B95:G95"/>
    <mergeCell ref="B93:F93"/>
    <mergeCell ref="B86:G86"/>
    <mergeCell ref="B109:F109"/>
    <mergeCell ref="A1:G1"/>
    <mergeCell ref="A3:G3"/>
    <mergeCell ref="B42:G42"/>
    <mergeCell ref="B35:G35"/>
    <mergeCell ref="B26:G26"/>
    <mergeCell ref="B16:G16"/>
    <mergeCell ref="B9:E9"/>
    <mergeCell ref="B10:G10"/>
    <mergeCell ref="B41:E41"/>
    <mergeCell ref="B34:E34"/>
    <mergeCell ref="B25:E25"/>
    <mergeCell ref="B15:E15"/>
    <mergeCell ref="B423:E423"/>
    <mergeCell ref="B433:E433"/>
    <mergeCell ref="B523:E523"/>
    <mergeCell ref="A2:G2"/>
    <mergeCell ref="B162:E162"/>
    <mergeCell ref="B176:E176"/>
    <mergeCell ref="B187:E187"/>
    <mergeCell ref="B344:E344"/>
    <mergeCell ref="B403:E403"/>
    <mergeCell ref="B5:G5"/>
    <mergeCell ref="B85:E85"/>
    <mergeCell ref="B56:E56"/>
    <mergeCell ref="B57:G57"/>
    <mergeCell ref="B48:G48"/>
    <mergeCell ref="B47:E47"/>
    <mergeCell ref="B110:E110"/>
  </mergeCells>
  <pageMargins left="0.7" right="0.7" top="0.75" bottom="0.75" header="0.3" footer="0.3"/>
  <pageSetup paperSize="9" scale="48" orientation="portrait" r:id="rId1"/>
  <rowBreaks count="7" manualBreakCount="7">
    <brk id="52" max="6" man="1"/>
    <brk id="94" max="6" man="1"/>
    <brk id="138" max="6" man="1"/>
    <brk id="316" max="6" man="1"/>
    <brk id="344" max="6" man="1"/>
    <brk id="363" max="6" man="1"/>
    <brk id="389" max="6" man="1"/>
  </rowBreaks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8"/>
  <sheetViews>
    <sheetView topLeftCell="A8" zoomScale="80" zoomScaleNormal="80" workbookViewId="0">
      <selection activeCell="F1" sqref="F1"/>
    </sheetView>
  </sheetViews>
  <sheetFormatPr baseColWidth="10" defaultColWidth="11.5546875" defaultRowHeight="14.4" x14ac:dyDescent="0.3"/>
  <cols>
    <col min="1" max="1" width="11.5546875" style="141"/>
    <col min="2" max="2" width="11.6640625" style="140" bestFit="1" customWidth="1"/>
    <col min="3" max="3" width="70.5546875" style="140" customWidth="1"/>
    <col min="4" max="4" width="11.5546875" style="140"/>
    <col min="5" max="5" width="25.88671875" style="140" customWidth="1"/>
    <col min="6" max="6" width="16.5546875" style="140" customWidth="1"/>
    <col min="7" max="7" width="30" style="140" customWidth="1"/>
    <col min="8" max="8" width="11.5546875" style="141"/>
    <col min="9" max="9" width="24.6640625" style="141" customWidth="1"/>
    <col min="10" max="10" width="18.33203125" style="141" bestFit="1" customWidth="1"/>
    <col min="11" max="12" width="16.6640625" style="141" bestFit="1" customWidth="1"/>
    <col min="13" max="16384" width="11.5546875" style="141"/>
  </cols>
  <sheetData>
    <row r="1" spans="2:12" ht="15" thickBot="1" x14ac:dyDescent="0.35"/>
    <row r="2" spans="2:12" ht="15" thickBot="1" x14ac:dyDescent="0.35">
      <c r="B2" s="187" t="s">
        <v>738</v>
      </c>
      <c r="C2" s="188"/>
      <c r="D2" s="188"/>
      <c r="E2" s="188"/>
      <c r="F2" s="188"/>
      <c r="G2" s="189"/>
    </row>
    <row r="3" spans="2:12" ht="50.4" customHeight="1" x14ac:dyDescent="0.3">
      <c r="B3" s="190"/>
      <c r="C3" s="191"/>
      <c r="D3" s="191"/>
      <c r="E3" s="191"/>
      <c r="F3" s="191"/>
      <c r="G3" s="192"/>
    </row>
    <row r="4" spans="2:12" ht="18" customHeight="1" thickBot="1" x14ac:dyDescent="0.35">
      <c r="B4" s="193" t="s">
        <v>740</v>
      </c>
      <c r="C4" s="194"/>
      <c r="D4" s="194"/>
      <c r="E4" s="194"/>
      <c r="F4" s="194"/>
      <c r="G4" s="195"/>
    </row>
    <row r="5" spans="2:12" x14ac:dyDescent="0.3">
      <c r="B5" s="196" t="s">
        <v>741</v>
      </c>
      <c r="C5" s="198" t="s">
        <v>742</v>
      </c>
      <c r="D5" s="198" t="s">
        <v>28</v>
      </c>
      <c r="E5" s="162"/>
      <c r="F5" s="200" t="s">
        <v>743</v>
      </c>
      <c r="G5" s="201"/>
    </row>
    <row r="6" spans="2:12" ht="15" thickBot="1" x14ac:dyDescent="0.35">
      <c r="B6" s="197"/>
      <c r="C6" s="199"/>
      <c r="D6" s="199"/>
      <c r="E6" s="163" t="s">
        <v>768</v>
      </c>
      <c r="F6" s="144" t="s">
        <v>745</v>
      </c>
      <c r="G6" s="145" t="s">
        <v>746</v>
      </c>
    </row>
    <row r="7" spans="2:12" ht="15" thickBot="1" x14ac:dyDescent="0.35">
      <c r="B7" s="202" t="s">
        <v>747</v>
      </c>
      <c r="C7" s="203"/>
      <c r="D7" s="203"/>
      <c r="E7" s="203"/>
      <c r="F7" s="203"/>
      <c r="G7" s="204"/>
    </row>
    <row r="8" spans="2:12" ht="19.95" customHeight="1" x14ac:dyDescent="0.3">
      <c r="B8" s="146">
        <v>1.1000000000000001</v>
      </c>
      <c r="C8" s="147" t="s">
        <v>748</v>
      </c>
      <c r="D8" s="148" t="s">
        <v>28</v>
      </c>
      <c r="E8" s="148">
        <v>6</v>
      </c>
      <c r="F8" s="149">
        <v>0</v>
      </c>
      <c r="G8" s="150">
        <f>+F8*E8</f>
        <v>0</v>
      </c>
    </row>
    <row r="9" spans="2:12" ht="19.95" customHeight="1" x14ac:dyDescent="0.3">
      <c r="B9" s="155">
        <v>1.2</v>
      </c>
      <c r="C9" s="156" t="s">
        <v>761</v>
      </c>
      <c r="D9" s="148" t="s">
        <v>28</v>
      </c>
      <c r="E9" s="157">
        <v>3</v>
      </c>
      <c r="F9" s="158">
        <v>0</v>
      </c>
      <c r="G9" s="150">
        <f>+F9*E9</f>
        <v>0</v>
      </c>
    </row>
    <row r="10" spans="2:12" ht="19.95" customHeight="1" x14ac:dyDescent="0.3">
      <c r="B10" s="155">
        <v>1.3</v>
      </c>
      <c r="C10" s="156" t="s">
        <v>767</v>
      </c>
      <c r="D10" s="148" t="s">
        <v>28</v>
      </c>
      <c r="E10" s="157">
        <v>102</v>
      </c>
      <c r="F10" s="158">
        <v>0</v>
      </c>
      <c r="G10" s="150">
        <f>+F10*E10</f>
        <v>0</v>
      </c>
      <c r="I10" s="152"/>
      <c r="J10" s="164"/>
      <c r="K10" s="164"/>
      <c r="L10" s="164"/>
    </row>
    <row r="11" spans="2:12" ht="19.95" customHeight="1" thickBot="1" x14ac:dyDescent="0.35">
      <c r="B11" s="155">
        <v>1.4</v>
      </c>
      <c r="C11" s="156" t="s">
        <v>762</v>
      </c>
      <c r="D11" s="148" t="s">
        <v>28</v>
      </c>
      <c r="E11" s="157">
        <v>3</v>
      </c>
      <c r="F11" s="158">
        <v>0</v>
      </c>
      <c r="G11" s="150">
        <f>+F11*E11</f>
        <v>0</v>
      </c>
      <c r="I11" s="152"/>
      <c r="J11" s="164"/>
      <c r="K11" s="164"/>
      <c r="L11" s="164"/>
    </row>
    <row r="12" spans="2:12" ht="19.95" customHeight="1" thickBot="1" x14ac:dyDescent="0.35">
      <c r="B12" s="205" t="s">
        <v>749</v>
      </c>
      <c r="C12" s="206"/>
      <c r="D12" s="206"/>
      <c r="E12" s="206"/>
      <c r="F12" s="206"/>
      <c r="G12" s="151">
        <f>SUM(G8:G11)</f>
        <v>0</v>
      </c>
      <c r="I12" s="152"/>
    </row>
    <row r="13" spans="2:12" ht="19.95" customHeight="1" thickBot="1" x14ac:dyDescent="0.35">
      <c r="B13" s="207" t="s">
        <v>750</v>
      </c>
      <c r="C13" s="208"/>
      <c r="D13" s="208"/>
      <c r="E13" s="208"/>
      <c r="F13" s="208"/>
      <c r="G13" s="153">
        <f>G12*0.19</f>
        <v>0</v>
      </c>
    </row>
    <row r="14" spans="2:12" ht="19.95" customHeight="1" thickBot="1" x14ac:dyDescent="0.35">
      <c r="B14" s="209" t="s">
        <v>751</v>
      </c>
      <c r="C14" s="210"/>
      <c r="D14" s="210"/>
      <c r="E14" s="210"/>
      <c r="F14" s="210"/>
      <c r="G14" s="154">
        <f>G12+G13</f>
        <v>0</v>
      </c>
    </row>
    <row r="15" spans="2:12" ht="19.95" customHeight="1" x14ac:dyDescent="0.3">
      <c r="B15" s="196" t="s">
        <v>741</v>
      </c>
      <c r="C15" s="198" t="s">
        <v>742</v>
      </c>
      <c r="D15" s="198" t="s">
        <v>28</v>
      </c>
      <c r="E15" s="162"/>
      <c r="F15" s="200" t="s">
        <v>743</v>
      </c>
      <c r="G15" s="201"/>
    </row>
    <row r="16" spans="2:12" ht="19.95" customHeight="1" thickBot="1" x14ac:dyDescent="0.35">
      <c r="B16" s="197"/>
      <c r="C16" s="199"/>
      <c r="D16" s="199"/>
      <c r="E16" s="163" t="s">
        <v>768</v>
      </c>
      <c r="F16" s="144" t="s">
        <v>745</v>
      </c>
      <c r="G16" s="145" t="s">
        <v>746</v>
      </c>
    </row>
    <row r="17" spans="2:7" ht="19.95" customHeight="1" thickBot="1" x14ac:dyDescent="0.35">
      <c r="B17" s="202" t="s">
        <v>752</v>
      </c>
      <c r="C17" s="203"/>
      <c r="D17" s="203"/>
      <c r="E17" s="203"/>
      <c r="F17" s="203"/>
      <c r="G17" s="204"/>
    </row>
    <row r="18" spans="2:7" ht="19.95" customHeight="1" x14ac:dyDescent="0.3">
      <c r="B18" s="146">
        <v>1.1000000000000001</v>
      </c>
      <c r="C18" s="147" t="s">
        <v>753</v>
      </c>
      <c r="D18" s="148" t="s">
        <v>28</v>
      </c>
      <c r="E18" s="148">
        <v>1</v>
      </c>
      <c r="F18" s="149">
        <v>0</v>
      </c>
      <c r="G18" s="150">
        <f t="shared" ref="G18:G23" si="0">+F18*E18</f>
        <v>0</v>
      </c>
    </row>
    <row r="19" spans="2:7" ht="19.95" customHeight="1" x14ac:dyDescent="0.3">
      <c r="B19" s="155">
        <v>1.2</v>
      </c>
      <c r="C19" s="156" t="s">
        <v>754</v>
      </c>
      <c r="D19" s="148" t="s">
        <v>28</v>
      </c>
      <c r="E19" s="157">
        <v>11</v>
      </c>
      <c r="F19" s="158">
        <v>0</v>
      </c>
      <c r="G19" s="150">
        <f t="shared" si="0"/>
        <v>0</v>
      </c>
    </row>
    <row r="20" spans="2:7" ht="19.95" customHeight="1" x14ac:dyDescent="0.3">
      <c r="B20" s="155">
        <v>1.3</v>
      </c>
      <c r="C20" s="156" t="s">
        <v>755</v>
      </c>
      <c r="D20" s="148" t="s">
        <v>28</v>
      </c>
      <c r="E20" s="157">
        <v>5</v>
      </c>
      <c r="F20" s="158">
        <v>0</v>
      </c>
      <c r="G20" s="150">
        <f t="shared" si="0"/>
        <v>0</v>
      </c>
    </row>
    <row r="21" spans="2:7" ht="19.95" customHeight="1" x14ac:dyDescent="0.3">
      <c r="B21" s="155">
        <v>1.4</v>
      </c>
      <c r="C21" s="156" t="s">
        <v>765</v>
      </c>
      <c r="D21" s="148" t="s">
        <v>28</v>
      </c>
      <c r="E21" s="157">
        <v>1</v>
      </c>
      <c r="F21" s="158">
        <v>0</v>
      </c>
      <c r="G21" s="150">
        <f t="shared" si="0"/>
        <v>0</v>
      </c>
    </row>
    <row r="22" spans="2:7" ht="19.95" customHeight="1" x14ac:dyDescent="0.3">
      <c r="B22" s="155">
        <v>1.5</v>
      </c>
      <c r="C22" s="156" t="s">
        <v>756</v>
      </c>
      <c r="D22" s="148" t="s">
        <v>28</v>
      </c>
      <c r="E22" s="157">
        <v>248</v>
      </c>
      <c r="F22" s="158">
        <v>0</v>
      </c>
      <c r="G22" s="150">
        <f t="shared" si="0"/>
        <v>0</v>
      </c>
    </row>
    <row r="23" spans="2:7" ht="19.95" customHeight="1" thickBot="1" x14ac:dyDescent="0.35">
      <c r="B23" s="155">
        <v>1.6</v>
      </c>
      <c r="C23" s="156" t="s">
        <v>757</v>
      </c>
      <c r="D23" s="148" t="s">
        <v>28</v>
      </c>
      <c r="E23" s="157">
        <v>31</v>
      </c>
      <c r="F23" s="158">
        <v>0</v>
      </c>
      <c r="G23" s="150">
        <f t="shared" si="0"/>
        <v>0</v>
      </c>
    </row>
    <row r="24" spans="2:7" ht="19.95" customHeight="1" thickBot="1" x14ac:dyDescent="0.35">
      <c r="B24" s="205" t="s">
        <v>758</v>
      </c>
      <c r="C24" s="206"/>
      <c r="D24" s="206"/>
      <c r="E24" s="206"/>
      <c r="F24" s="206"/>
      <c r="G24" s="151">
        <f>SUM(G18:G23)</f>
        <v>0</v>
      </c>
    </row>
    <row r="25" spans="2:7" ht="19.95" customHeight="1" thickBot="1" x14ac:dyDescent="0.35">
      <c r="B25" s="207" t="s">
        <v>750</v>
      </c>
      <c r="C25" s="208"/>
      <c r="D25" s="208"/>
      <c r="E25" s="208"/>
      <c r="F25" s="208"/>
      <c r="G25" s="153">
        <f>G24*0.19</f>
        <v>0</v>
      </c>
    </row>
    <row r="26" spans="2:7" ht="19.95" customHeight="1" x14ac:dyDescent="0.3">
      <c r="B26" s="209" t="s">
        <v>751</v>
      </c>
      <c r="C26" s="210"/>
      <c r="D26" s="210"/>
      <c r="E26" s="210"/>
      <c r="F26" s="210"/>
      <c r="G26" s="159">
        <f>SUM(G24:G25)</f>
        <v>0</v>
      </c>
    </row>
    <row r="27" spans="2:7" ht="19.95" customHeight="1" x14ac:dyDescent="0.3">
      <c r="B27" s="160"/>
      <c r="C27" s="160"/>
      <c r="D27" s="160"/>
      <c r="E27" s="160"/>
      <c r="F27" s="160"/>
      <c r="G27" s="161"/>
    </row>
    <row r="28" spans="2:7" ht="15" customHeight="1" thickBot="1" x14ac:dyDescent="0.35">
      <c r="B28" s="211" t="s">
        <v>759</v>
      </c>
      <c r="C28" s="212"/>
      <c r="D28" s="212"/>
      <c r="E28" s="212"/>
      <c r="F28" s="213">
        <f>G14+G26</f>
        <v>0</v>
      </c>
      <c r="G28" s="214"/>
    </row>
  </sheetData>
  <mergeCells count="21">
    <mergeCell ref="B2:G2"/>
    <mergeCell ref="B3:G3"/>
    <mergeCell ref="B4:G4"/>
    <mergeCell ref="B5:B6"/>
    <mergeCell ref="C5:C6"/>
    <mergeCell ref="D5:D6"/>
    <mergeCell ref="F5:G5"/>
    <mergeCell ref="B7:G7"/>
    <mergeCell ref="B12:F12"/>
    <mergeCell ref="B13:F13"/>
    <mergeCell ref="B14:F14"/>
    <mergeCell ref="B15:B16"/>
    <mergeCell ref="C15:C16"/>
    <mergeCell ref="D15:D16"/>
    <mergeCell ref="F15:G15"/>
    <mergeCell ref="B17:G17"/>
    <mergeCell ref="B24:F24"/>
    <mergeCell ref="B25:F25"/>
    <mergeCell ref="B26:F26"/>
    <mergeCell ref="B28:E28"/>
    <mergeCell ref="F28:G28"/>
  </mergeCells>
  <pageMargins left="1.4960629921259843" right="1.4960629921259843" top="0.74803149606299213" bottom="1.1417322834645669" header="0.31496062992125984" footer="0.31496062992125984"/>
  <pageSetup scale="6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PPT GENERAL</vt:lpstr>
      <vt:lpstr>PPT OBRA - C.E BARRANCA</vt:lpstr>
      <vt:lpstr>PPT DOTACIÓN - C.E BARRANCA</vt:lpstr>
      <vt:lpstr>PPT OBRA - I.E HIGUERON</vt:lpstr>
      <vt:lpstr>PPT DOTACIÓN - I.E HIGUERON</vt:lpstr>
      <vt:lpstr>PPT OBRA - I.E PALO ALTO</vt:lpstr>
      <vt:lpstr>PPT DOTACIÓN - I.E PALO ALTO</vt:lpstr>
      <vt:lpstr>PPT OBRA - I.E TOROBE</vt:lpstr>
      <vt:lpstr>PPT DOTACIÓN - I.E TOROBE</vt:lpstr>
      <vt:lpstr>'PPT GENERAL'!Área_de_impresión</vt:lpstr>
      <vt:lpstr>'PPT OBRA - C.E BARRANCA'!Área_de_impresión</vt:lpstr>
      <vt:lpstr>'PPT OBRA - I.E HIGUERON'!Área_de_impresión</vt:lpstr>
      <vt:lpstr>'PPT OBRA - I.E PALO ALTO'!Área_de_impresión</vt:lpstr>
      <vt:lpstr>'PPT OBRA - I.E TOROBE'!Área_de_impresión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RICARDO</dc:creator>
  <cp:lastModifiedBy>Juan Ricardo Bonilla</cp:lastModifiedBy>
  <cp:lastPrinted>2023-12-19T20:43:39Z</cp:lastPrinted>
  <dcterms:created xsi:type="dcterms:W3CDTF">2023-03-09T14:47:17Z</dcterms:created>
  <dcterms:modified xsi:type="dcterms:W3CDTF">2024-02-10T00:50:31Z</dcterms:modified>
</cp:coreProperties>
</file>