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855 - ECOPETROL 2022 - 2024\06. Contratacion\01. Interventoría\9. ENERGÍA\00. Licitación\Anexos\"/>
    </mc:Choice>
  </mc:AlternateContent>
  <xr:revisionPtr revIDLastSave="3" documentId="13_ncr:1_{E442FD38-E01F-4FA0-AC78-49EAA16CE4F5}" xr6:coauthVersionLast="47" xr6:coauthVersionMax="47" xr10:uidLastSave="{11497F00-4DCE-4CC5-8390-1841B4D31BC5}"/>
  <bookViews>
    <workbookView xWindow="-120" yWindow="-120" windowWidth="20730" windowHeight="11160" firstSheet="1" activeTab="4" xr2:uid="{00000000-000D-0000-FFFF-FFFF00000000}"/>
  </bookViews>
  <sheets>
    <sheet name="Costos Personal" sheetId="12" state="hidden" r:id="rId1"/>
    <sheet name="COSTOS DE PERSONAL" sheetId="57" r:id="rId2"/>
    <sheet name="PERSONAL-DEDICACION" sheetId="61" r:id="rId3"/>
    <sheet name="COSTOS DIRECTOS" sheetId="59" r:id="rId4"/>
    <sheet name="PRESUPUESTO INTERVENTORIA" sheetId="60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57" l="1"/>
  <c r="C29" i="59" l="1"/>
  <c r="C30" i="59" s="1"/>
  <c r="C31" i="59" s="1"/>
  <c r="C32" i="59" s="1"/>
  <c r="C33" i="59" s="1"/>
  <c r="C34" i="59" s="1"/>
  <c r="C17" i="59"/>
  <c r="C18" i="59" s="1"/>
  <c r="C19" i="59" s="1"/>
  <c r="C20" i="59" s="1"/>
  <c r="C21" i="59" s="1"/>
  <c r="C22" i="59" s="1"/>
  <c r="C6" i="59"/>
  <c r="C9" i="59" s="1"/>
  <c r="C10" i="59" l="1"/>
  <c r="C11" i="59"/>
  <c r="C8" i="59"/>
  <c r="C7" i="59"/>
  <c r="B8" i="61"/>
  <c r="B9" i="61"/>
  <c r="B10" i="61"/>
  <c r="B11" i="61"/>
  <c r="B12" i="61"/>
  <c r="B13" i="61"/>
  <c r="B7" i="61"/>
  <c r="C8" i="61"/>
  <c r="C9" i="61"/>
  <c r="C10" i="61"/>
  <c r="C11" i="61"/>
  <c r="C12" i="61"/>
  <c r="C13" i="61"/>
  <c r="B19" i="61"/>
  <c r="B20" i="61"/>
  <c r="B21" i="61"/>
  <c r="B22" i="61"/>
  <c r="B23" i="61"/>
  <c r="B24" i="61"/>
  <c r="B18" i="61"/>
  <c r="B31" i="61"/>
  <c r="B32" i="61"/>
  <c r="B33" i="61"/>
  <c r="B34" i="61"/>
  <c r="B35" i="61"/>
  <c r="B36" i="61"/>
  <c r="B30" i="61"/>
  <c r="C31" i="61"/>
  <c r="C32" i="61"/>
  <c r="C33" i="61"/>
  <c r="C34" i="61"/>
  <c r="C35" i="61"/>
  <c r="C36" i="61"/>
  <c r="C30" i="61"/>
  <c r="C19" i="61"/>
  <c r="C20" i="61"/>
  <c r="C21" i="61"/>
  <c r="C22" i="61"/>
  <c r="C23" i="61"/>
  <c r="C24" i="61"/>
  <c r="C18" i="61"/>
  <c r="C7" i="61"/>
  <c r="D44" i="57" l="1"/>
  <c r="D43" i="57"/>
  <c r="D28" i="57"/>
  <c r="D29" i="57"/>
  <c r="D30" i="57"/>
  <c r="D31" i="57"/>
  <c r="D32" i="57"/>
  <c r="D33" i="57"/>
  <c r="D27" i="57"/>
  <c r="D12" i="57"/>
  <c r="D13" i="57"/>
  <c r="D14" i="57"/>
  <c r="D11" i="57"/>
  <c r="C11" i="60" l="1"/>
  <c r="C8" i="60" l="1"/>
  <c r="C7" i="60"/>
  <c r="D46" i="12" l="1"/>
  <c r="F46" i="12" s="1"/>
  <c r="D52" i="12"/>
  <c r="F52" i="12"/>
  <c r="D47" i="12"/>
  <c r="F47" i="12" s="1"/>
  <c r="D58" i="12"/>
  <c r="E21" i="12"/>
  <c r="F5" i="12" s="1"/>
  <c r="D42" i="12"/>
  <c r="F42" i="12" s="1"/>
  <c r="D43" i="12"/>
  <c r="F43" i="12" s="1"/>
  <c r="D44" i="12"/>
  <c r="F44" i="12" s="1"/>
  <c r="D45" i="12"/>
  <c r="F45" i="12" s="1"/>
  <c r="D48" i="12"/>
  <c r="F48" i="12" s="1"/>
  <c r="D49" i="12"/>
  <c r="F49" i="12"/>
  <c r="D50" i="12"/>
  <c r="F50" i="12" s="1"/>
  <c r="D51" i="12"/>
  <c r="F51" i="12"/>
  <c r="D53" i="12"/>
  <c r="F53" i="12" s="1"/>
  <c r="D54" i="12"/>
  <c r="F54" i="12" s="1"/>
  <c r="D55" i="12"/>
  <c r="F55" i="12" s="1"/>
  <c r="D56" i="12"/>
  <c r="F56" i="12"/>
  <c r="D57" i="12"/>
  <c r="F57" i="12" s="1"/>
  <c r="D59" i="12"/>
  <c r="F59" i="12" s="1"/>
  <c r="D60" i="12"/>
  <c r="F60" i="12" s="1"/>
  <c r="E61" i="12"/>
  <c r="D26" i="12"/>
  <c r="F26" i="12" s="1"/>
  <c r="D27" i="12"/>
  <c r="F27" i="12" s="1"/>
  <c r="D28" i="12"/>
  <c r="F28" i="12" s="1"/>
  <c r="D29" i="12"/>
  <c r="F29" i="12"/>
  <c r="D30" i="12"/>
  <c r="F30" i="12" s="1"/>
  <c r="D31" i="12"/>
  <c r="F31" i="12" s="1"/>
  <c r="D32" i="12"/>
  <c r="F32" i="12" s="1"/>
  <c r="D33" i="12"/>
  <c r="F33" i="12"/>
  <c r="D34" i="12"/>
  <c r="F34" i="12" s="1"/>
  <c r="D35" i="12"/>
  <c r="F35" i="12" s="1"/>
  <c r="D36" i="12"/>
  <c r="F36" i="12" s="1"/>
  <c r="E37" i="12"/>
  <c r="D9" i="12"/>
  <c r="F9" i="12" s="1"/>
  <c r="D10" i="12"/>
  <c r="F10" i="12"/>
  <c r="D11" i="12"/>
  <c r="F11" i="12" s="1"/>
  <c r="D12" i="12"/>
  <c r="F12" i="12"/>
  <c r="D13" i="12"/>
  <c r="F13" i="12" s="1"/>
  <c r="D14" i="12"/>
  <c r="F14" i="12" s="1"/>
  <c r="D15" i="12"/>
  <c r="F15" i="12" s="1"/>
  <c r="D16" i="12"/>
  <c r="F16" i="12"/>
  <c r="D17" i="12"/>
  <c r="F17" i="12" s="1"/>
  <c r="D18" i="12"/>
  <c r="F18" i="12"/>
  <c r="D19" i="12"/>
  <c r="F19" i="12" s="1"/>
  <c r="D20" i="12"/>
  <c r="F20" i="12"/>
  <c r="F58" i="12"/>
  <c r="C6" i="60" l="1"/>
  <c r="F61" i="12"/>
  <c r="C62" i="12" s="1"/>
  <c r="C5" i="12" s="1"/>
  <c r="C9" i="60"/>
  <c r="F37" i="12"/>
  <c r="C38" i="12" s="1"/>
  <c r="C4" i="12" s="1"/>
  <c r="C10" i="60"/>
  <c r="F21" i="12"/>
  <c r="C22" i="12" s="1"/>
  <c r="C3" i="12" s="1"/>
  <c r="F4" i="12" s="1"/>
  <c r="C12" i="60" l="1"/>
  <c r="C14" i="60" s="1"/>
  <c r="C15" i="60" l="1"/>
  <c r="C13" i="60"/>
  <c r="C16" i="60" l="1"/>
  <c r="C17" i="60" s="1"/>
  <c r="C18" i="60" s="1"/>
</calcChain>
</file>

<file path=xl/sharedStrings.xml><?xml version="1.0" encoding="utf-8"?>
<sst xmlns="http://schemas.openxmlformats.org/spreadsheetml/2006/main" count="249" uniqueCount="124">
  <si>
    <t>Resumen</t>
  </si>
  <si>
    <t>Division Tecnica</t>
  </si>
  <si>
    <t>Division Comercial</t>
  </si>
  <si>
    <t>Total Costos Personal</t>
  </si>
  <si>
    <t>Division Administrativa y Gerencial</t>
  </si>
  <si>
    <t>Total Personal</t>
  </si>
  <si>
    <t>Cargo</t>
  </si>
  <si>
    <t>Salario Basico</t>
  </si>
  <si>
    <t>Salario fact. Ley 50 y Ley 100</t>
  </si>
  <si>
    <t>Nº</t>
  </si>
  <si>
    <t>Total</t>
  </si>
  <si>
    <t>Ing. Jefe Division Tecnica</t>
  </si>
  <si>
    <t>Ing. Asistente Division Tecnica</t>
  </si>
  <si>
    <t>Ing. Distribucoin y Redes</t>
  </si>
  <si>
    <t>Ing. Proyectos, Control y Medida</t>
  </si>
  <si>
    <t>Coordinador Providencia</t>
  </si>
  <si>
    <t>Secretaria</t>
  </si>
  <si>
    <t>Tecnico en Sub. Estaciones</t>
  </si>
  <si>
    <t>Supervisor de Redes</t>
  </si>
  <si>
    <t>Electricistas/Linieros</t>
  </si>
  <si>
    <t>Ayudantes Electricista</t>
  </si>
  <si>
    <t>Operarios Sub. Estacion/Grua</t>
  </si>
  <si>
    <t>Analista Informatica</t>
  </si>
  <si>
    <t>Costo Total Personal Técnica</t>
  </si>
  <si>
    <t>Ing. Jefe Division Comercial</t>
  </si>
  <si>
    <t>Coordinador ATC</t>
  </si>
  <si>
    <t>Coordinador Comercial</t>
  </si>
  <si>
    <t>Funcionario Atencion al Cliente</t>
  </si>
  <si>
    <t>cuatro personas adicionales para minicades</t>
  </si>
  <si>
    <t>Funcionario Revision y Analisis Back</t>
  </si>
  <si>
    <t>Ing. Soporte Sistemas</t>
  </si>
  <si>
    <t>Analista Informacion</t>
  </si>
  <si>
    <t>Jefe Facturacion</t>
  </si>
  <si>
    <t>Electricistas</t>
  </si>
  <si>
    <t>Costo Total Personal Comercial</t>
  </si>
  <si>
    <t>Gerente</t>
  </si>
  <si>
    <t>Jefe Division Administrativa y Financiera</t>
  </si>
  <si>
    <t>Asesor Juridico</t>
  </si>
  <si>
    <t>Asesor Planeacion, Sistemas y Calidad</t>
  </si>
  <si>
    <t>Asistente oficina juridica</t>
  </si>
  <si>
    <t>Revisor fiscal</t>
  </si>
  <si>
    <t>Jefe Control Interno</t>
  </si>
  <si>
    <t>Jefe Tesoreria y Presupuesto</t>
  </si>
  <si>
    <t>Jefe Contabilidad y Costos</t>
  </si>
  <si>
    <t>Auxiliar Contable</t>
  </si>
  <si>
    <t>Profesional en calidad</t>
  </si>
  <si>
    <t>Jefe Gestion Humana</t>
  </si>
  <si>
    <t>Asistente Gerencia</t>
  </si>
  <si>
    <t>Asistente Gestion Humana</t>
  </si>
  <si>
    <t>Mensajero</t>
  </si>
  <si>
    <t>Personal de aseo</t>
  </si>
  <si>
    <t>Coordinador Almacen</t>
  </si>
  <si>
    <t>Coordinador Archivo y Correspondencia</t>
  </si>
  <si>
    <t>Costo Total Personal Administrativo</t>
  </si>
  <si>
    <t>FIDUCIARIA XXXXXXXX</t>
  </si>
  <si>
    <t xml:space="preserve">CONTRATO NO 03:"2022-BPIN XXXXXXXXX - PUTUMAYO -SAN MIGUEL" </t>
  </si>
  <si>
    <t>Objeto: Realizar interventoría integral al contrato del proyecto " IMPLEMENTACIÓN DE SOLUCIONES SOLARES FOTOVOLTAICAS PARA USUARIOS EN LA ZONA RURAL DEL MUNICIPIO DE SAN MIGUEL, PUTUMAYO.</t>
  </si>
  <si>
    <t>VALOR DEL CONTRATO INSTALACION:</t>
  </si>
  <si>
    <t>$299.256.178</t>
  </si>
  <si>
    <t>NUMERO DE BENEFICIARIOS</t>
  </si>
  <si>
    <t>PLAZO TOTAL CONTRATO INTERVENTORIA:</t>
  </si>
  <si>
    <t>1.- RECURSO HUMANO</t>
  </si>
  <si>
    <t>ETAPA EJECUCION INICIAL DEL PROYECTO</t>
  </si>
  <si>
    <t>PLAZO TOTAL ETAPA EJECUCION INICIAL DEL PROYECTO:</t>
  </si>
  <si>
    <t>Dirección General</t>
  </si>
  <si>
    <t>Cant</t>
  </si>
  <si>
    <t>Asignación Mensual</t>
  </si>
  <si>
    <t>Meses</t>
  </si>
  <si>
    <t>DEDICACIÓN</t>
  </si>
  <si>
    <t>VALOR TOTAL CONTRATO</t>
  </si>
  <si>
    <t>Director de Interventoría</t>
  </si>
  <si>
    <t>Ingeniero electricista residente de  interventoría.</t>
  </si>
  <si>
    <t>Ingeniero civil interventor</t>
  </si>
  <si>
    <t>Profesional ambiental interventor</t>
  </si>
  <si>
    <t>Profesional social interventor</t>
  </si>
  <si>
    <t>Profesional SGSST</t>
  </si>
  <si>
    <t>Técnico Electricista</t>
  </si>
  <si>
    <t>TOTAL AÑO</t>
  </si>
  <si>
    <t>Nota: diligenciar celdas en AMARILLO</t>
  </si>
  <si>
    <t>2.- RECURSO HUMANO</t>
  </si>
  <si>
    <t>ETAPA DE EJECUCIÓN DEL PROYECTO</t>
  </si>
  <si>
    <t>PLAZO TOTAL DE LA ETAPA DE EJECUCIÓN DEL PROYECTO:</t>
  </si>
  <si>
    <t>3.- RECURSO HUMANO</t>
  </si>
  <si>
    <t>ETAPA DE LIQUIDACIÓN DEL PROYECTO</t>
  </si>
  <si>
    <t>PLAZO TOTAL DE LA ETAPA DE LIQUIDACIÓN DEL PROYECTO:</t>
  </si>
  <si>
    <t>1.- RECURSO HUMANO ETAPA EJECUCION INICIAL DEL PROYECTO</t>
  </si>
  <si>
    <t>PERSONAL</t>
  </si>
  <si>
    <t>NUMERO DE</t>
  </si>
  <si>
    <t>DEDICACION</t>
  </si>
  <si>
    <t>PERSONAS</t>
  </si>
  <si>
    <t>2.- RECURSO HUMANO ETAPA DE EJECUCIÓN DEL PROYECTO</t>
  </si>
  <si>
    <t>3.- RECURSO HUMANO ETAPA DE LIQUIDACIÓN DEL PROYECTO</t>
  </si>
  <si>
    <t>COSTOS DIRECTOS DE LA INTERVENTORÍA-ETAPA EJECUCION INICIAL DEL PROYECTO</t>
  </si>
  <si>
    <t>CONCEPTO</t>
  </si>
  <si>
    <t>VALOR MENSUAL COP$</t>
  </si>
  <si>
    <t>MESES</t>
  </si>
  <si>
    <t>Nota</t>
  </si>
  <si>
    <t>Servicios públicos</t>
  </si>
  <si>
    <t>Dilgenciar</t>
  </si>
  <si>
    <t>Arrendamiento Oficinas</t>
  </si>
  <si>
    <t>Útiles y papelería</t>
  </si>
  <si>
    <t>Polizas y gastos financieros</t>
  </si>
  <si>
    <t>Gastos de transporte y vehículos</t>
  </si>
  <si>
    <t>Viáticos</t>
  </si>
  <si>
    <t>TOTAL COSTOS DIRECTOS</t>
  </si>
  <si>
    <t>COSTOS DIRECTOS DE LA INTERVENTORÍA-ETAPA DE EJECUCIÓN DEL PROYECTO</t>
  </si>
  <si>
    <t>COSTOS DIRECTOS DE LA INTERVENTORÍA-ETAPA DE LIQUIDACIÓN DEL PROYECTO</t>
  </si>
  <si>
    <t>PRESUPUESTO TOTAL DEL PROYECTO CIFRAS EN COP$</t>
  </si>
  <si>
    <t>%</t>
  </si>
  <si>
    <t>VALOR TOTAL 
$COP</t>
  </si>
  <si>
    <t>A. COSTOS DE PERSONAL ETAPA EJECUCION INICIAL DEL PROYECTO</t>
  </si>
  <si>
    <t>B. COSTOS DE PERSONAL ETAPA DE EJECUCIÓN DEL PROYECTO</t>
  </si>
  <si>
    <t>C. COSTOS DE PERSONAL ETAPA DE LIQUIDACIÓN DEL PROYECTO</t>
  </si>
  <si>
    <t>D. COSTOS DIRECTOS ETAPA EJECUCION INICIAL DEL PROYECTO</t>
  </si>
  <si>
    <t>E. COSTOS DIRECTOS ETAPA DE EJECUCIÓN DEL PROYECTO</t>
  </si>
  <si>
    <t>F. COSTOS DIRECTOS ETAPA DE LIQUIDACIÓN DEL PROYECTO</t>
  </si>
  <si>
    <t>G. TOTAL COSTO DE PERSONAL Y COSTOS DIRECTOS</t>
  </si>
  <si>
    <t>H. ADMINISTRACION</t>
  </si>
  <si>
    <t>I. IMPREVISTOS</t>
  </si>
  <si>
    <t>J. UTILIDAD</t>
  </si>
  <si>
    <t>K. TOTAL ANTES DE IVA (G+H+I+J)</t>
  </si>
  <si>
    <t>L. IVA (K * 19%)</t>
  </si>
  <si>
    <t xml:space="preserve">COSTO TOTAL INTERVENTORÍA </t>
  </si>
  <si>
    <t>Nota: diligenciar porcentaje de Administracion, Imprevisots y Utilidades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</si>
</sst>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_-&quot;$&quot;\ * #,##0.00_-;\-&quot;$&quot;\ * #,##0.00_-;_-&quot;$&quot;\ * &quot;-&quot;??_-;_-@_-"/>
    <numFmt numFmtId="165" formatCode="&quot;$&quot;#,##0;[Red]\-&quot;$&quot;#,##0"/>
    <numFmt numFmtId="166" formatCode="_-&quot;$&quot;* #,##0_-;\-&quot;$&quot;* #,##0_-;_-&quot;$&quot;* &quot;-&quot;_-;_-@_-"/>
    <numFmt numFmtId="167" formatCode="_(&quot;$&quot;\ * #,##0.00_);_(&quot;$&quot;\ * \(#,##0.00\);_(&quot;$&quot;\ * &quot;-&quot;??_);_(@_)"/>
    <numFmt numFmtId="168" formatCode="_ &quot;$&quot;\ * #,##0.00_ ;_ &quot;$&quot;\ * \-#,##0.00_ ;_ &quot;$&quot;\ * &quot;-&quot;??_ ;_ @_ "/>
    <numFmt numFmtId="169" formatCode="_ * #,##0.00_ ;_ * \-#,##0.00_ ;_ * &quot;-&quot;??_ ;_ @_ "/>
    <numFmt numFmtId="170" formatCode="_ * #,##0_ ;_ * \-#,##0_ ;_ * &quot;-&quot;??_ ;_ @_ "/>
    <numFmt numFmtId="171" formatCode="&quot;$&quot;#,##0"/>
    <numFmt numFmtId="172" formatCode="0.0%"/>
  </numFmts>
  <fonts count="19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0"/>
      <color indexed="12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9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83">
    <xf numFmtId="0" fontId="0" fillId="0" borderId="0"/>
    <xf numFmtId="169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70" fontId="3" fillId="3" borderId="1" xfId="1" applyNumberFormat="1" applyFont="1" applyFill="1" applyBorder="1" applyAlignment="1">
      <alignment horizontal="center"/>
    </xf>
    <xf numFmtId="170" fontId="6" fillId="3" borderId="1" xfId="1" applyNumberFormat="1" applyFont="1" applyFill="1" applyBorder="1" applyAlignment="1">
      <alignment horizontal="center"/>
    </xf>
    <xf numFmtId="170" fontId="6" fillId="2" borderId="0" xfId="0" applyNumberFormat="1" applyFont="1" applyFill="1" applyAlignment="1">
      <alignment horizontal="center"/>
    </xf>
    <xf numFmtId="170" fontId="3" fillId="2" borderId="0" xfId="0" applyNumberFormat="1" applyFont="1" applyFill="1" applyAlignment="1">
      <alignment horizontal="center"/>
    </xf>
    <xf numFmtId="170" fontId="4" fillId="4" borderId="2" xfId="0" applyNumberFormat="1" applyFont="1" applyFill="1" applyBorder="1" applyAlignment="1">
      <alignment horizontal="center"/>
    </xf>
    <xf numFmtId="170" fontId="3" fillId="3" borderId="1" xfId="1" applyNumberFormat="1" applyFont="1" applyFill="1" applyBorder="1" applyAlignment="1"/>
    <xf numFmtId="170" fontId="6" fillId="3" borderId="1" xfId="1" applyNumberFormat="1" applyFont="1" applyFill="1" applyBorder="1" applyAlignment="1"/>
    <xf numFmtId="170" fontId="3" fillId="2" borderId="0" xfId="0" applyNumberFormat="1" applyFont="1" applyFill="1"/>
    <xf numFmtId="170" fontId="4" fillId="4" borderId="2" xfId="0" applyNumberFormat="1" applyFont="1" applyFill="1" applyBorder="1"/>
    <xf numFmtId="170" fontId="4" fillId="4" borderId="3" xfId="0" applyNumberFormat="1" applyFont="1" applyFill="1" applyBorder="1" applyAlignment="1">
      <alignment horizontal="center"/>
    </xf>
    <xf numFmtId="170" fontId="4" fillId="4" borderId="4" xfId="0" applyNumberFormat="1" applyFont="1" applyFill="1" applyBorder="1" applyAlignment="1">
      <alignment horizontal="center"/>
    </xf>
    <xf numFmtId="170" fontId="4" fillId="4" borderId="5" xfId="0" applyNumberFormat="1" applyFont="1" applyFill="1" applyBorder="1" applyAlignment="1">
      <alignment horizontal="center"/>
    </xf>
    <xf numFmtId="170" fontId="10" fillId="3" borderId="1" xfId="1" applyNumberFormat="1" applyFont="1" applyFill="1" applyBorder="1" applyAlignment="1">
      <alignment horizontal="center"/>
    </xf>
    <xf numFmtId="170" fontId="10" fillId="3" borderId="1" xfId="1" applyNumberFormat="1" applyFont="1" applyFill="1" applyBorder="1" applyAlignment="1"/>
    <xf numFmtId="0" fontId="10" fillId="2" borderId="0" xfId="0" applyFont="1" applyFill="1"/>
    <xf numFmtId="170" fontId="11" fillId="3" borderId="1" xfId="1" applyNumberFormat="1" applyFont="1" applyFill="1" applyBorder="1" applyAlignment="1"/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10" fontId="3" fillId="0" borderId="0" xfId="5" applyNumberFormat="1" applyFont="1" applyAlignment="1">
      <alignment horizontal="left" indent="1"/>
    </xf>
    <xf numFmtId="10" fontId="4" fillId="2" borderId="0" xfId="5" applyNumberFormat="1" applyFont="1" applyFill="1" applyAlignment="1">
      <alignment horizontal="left" indent="1"/>
    </xf>
    <xf numFmtId="10" fontId="3" fillId="2" borderId="0" xfId="5" applyNumberFormat="1" applyFont="1" applyFill="1" applyAlignment="1">
      <alignment horizontal="left" indent="1"/>
    </xf>
    <xf numFmtId="10" fontId="3" fillId="2" borderId="0" xfId="0" applyNumberFormat="1" applyFont="1" applyFill="1" applyAlignment="1">
      <alignment horizontal="left" inden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/>
    <xf numFmtId="0" fontId="14" fillId="8" borderId="9" xfId="0" applyFont="1" applyFill="1" applyBorder="1" applyAlignment="1">
      <alignment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left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vertical="center" wrapText="1"/>
    </xf>
    <xf numFmtId="0" fontId="14" fillId="8" borderId="18" xfId="0" applyFont="1" applyFill="1" applyBorder="1" applyAlignment="1">
      <alignment horizontal="left" vertical="center" wrapText="1"/>
    </xf>
    <xf numFmtId="9" fontId="14" fillId="8" borderId="13" xfId="5" applyFont="1" applyFill="1" applyBorder="1" applyAlignment="1">
      <alignment vertical="center" wrapText="1"/>
    </xf>
    <xf numFmtId="0" fontId="9" fillId="0" borderId="11" xfId="0" applyFont="1" applyBorder="1"/>
    <xf numFmtId="0" fontId="5" fillId="0" borderId="12" xfId="0" applyFont="1" applyBorder="1"/>
    <xf numFmtId="0" fontId="15" fillId="7" borderId="17" xfId="0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9" fontId="14" fillId="8" borderId="2" xfId="5" applyFont="1" applyFill="1" applyBorder="1" applyAlignment="1">
      <alignment vertical="center" wrapText="1"/>
    </xf>
    <xf numFmtId="10" fontId="14" fillId="8" borderId="13" xfId="5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5" fillId="0" borderId="1" xfId="5" applyNumberFormat="1" applyFont="1" applyFill="1" applyBorder="1" applyAlignment="1">
      <alignment horizontal="center" vertical="center" wrapText="1"/>
    </xf>
    <xf numFmtId="9" fontId="5" fillId="0" borderId="1" xfId="5" applyFont="1" applyFill="1" applyBorder="1" applyAlignment="1">
      <alignment horizontal="center" vertical="center" wrapText="1"/>
    </xf>
    <xf numFmtId="168" fontId="5" fillId="5" borderId="1" xfId="3" applyFont="1" applyFill="1" applyBorder="1" applyAlignment="1" applyProtection="1">
      <alignment horizontal="center" vertical="center" wrapText="1"/>
      <protection locked="0"/>
    </xf>
    <xf numFmtId="168" fontId="5" fillId="0" borderId="10" xfId="3" applyFont="1" applyFill="1" applyBorder="1" applyAlignment="1">
      <alignment horizontal="center" vertical="center" wrapText="1"/>
    </xf>
    <xf numFmtId="0" fontId="5" fillId="0" borderId="1" xfId="36" applyFont="1" applyBorder="1" applyAlignment="1">
      <alignment vertical="center"/>
    </xf>
    <xf numFmtId="168" fontId="9" fillId="6" borderId="21" xfId="3" applyFont="1" applyFill="1" applyBorder="1" applyAlignment="1">
      <alignment vertical="center"/>
    </xf>
    <xf numFmtId="168" fontId="5" fillId="5" borderId="1" xfId="3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168" fontId="5" fillId="0" borderId="14" xfId="3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8" fontId="5" fillId="5" borderId="1" xfId="3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171" fontId="9" fillId="8" borderId="10" xfId="1" applyNumberFormat="1" applyFont="1" applyFill="1" applyBorder="1" applyAlignment="1">
      <alignment horizontal="right" vertical="center" wrapText="1"/>
    </xf>
    <xf numFmtId="171" fontId="9" fillId="8" borderId="12" xfId="1" applyNumberFormat="1" applyFont="1" applyFill="1" applyBorder="1" applyAlignment="1">
      <alignment horizontal="right" vertical="center" wrapText="1"/>
    </xf>
    <xf numFmtId="171" fontId="14" fillId="8" borderId="14" xfId="0" applyNumberFormat="1" applyFont="1" applyFill="1" applyBorder="1" applyAlignment="1">
      <alignment horizontal="right" vertical="center" wrapText="1"/>
    </xf>
    <xf numFmtId="9" fontId="14" fillId="5" borderId="13" xfId="5" applyFont="1" applyFill="1" applyBorder="1" applyAlignment="1">
      <alignment horizontal="center" vertical="center" wrapText="1"/>
    </xf>
    <xf numFmtId="172" fontId="5" fillId="0" borderId="0" xfId="5" applyNumberFormat="1" applyFont="1" applyAlignment="1">
      <alignment vertical="center" wrapText="1"/>
    </xf>
    <xf numFmtId="0" fontId="5" fillId="5" borderId="0" xfId="0" applyFont="1" applyFill="1"/>
    <xf numFmtId="1" fontId="5" fillId="0" borderId="1" xfId="365" applyNumberFormat="1" applyFont="1" applyFill="1" applyBorder="1" applyAlignment="1" applyProtection="1">
      <alignment horizontal="center" vertical="center"/>
      <protection locked="0"/>
    </xf>
    <xf numFmtId="168" fontId="5" fillId="0" borderId="1" xfId="3" applyFont="1" applyFill="1" applyBorder="1" applyAlignment="1" applyProtection="1">
      <alignment vertical="center"/>
      <protection locked="0"/>
    </xf>
    <xf numFmtId="0" fontId="5" fillId="5" borderId="0" xfId="0" applyFont="1" applyFill="1" applyAlignment="1">
      <alignment vertical="center" wrapText="1"/>
    </xf>
    <xf numFmtId="0" fontId="5" fillId="0" borderId="1" xfId="0" applyFont="1" applyBorder="1"/>
    <xf numFmtId="0" fontId="2" fillId="1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 wrapText="1"/>
    </xf>
    <xf numFmtId="9" fontId="5" fillId="0" borderId="2" xfId="5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165" fontId="18" fillId="0" borderId="16" xfId="366" applyNumberFormat="1" applyFont="1" applyBorder="1" applyAlignment="1">
      <alignment horizontal="center" vertical="center" wrapText="1"/>
    </xf>
    <xf numFmtId="166" fontId="18" fillId="0" borderId="20" xfId="366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/>
    </xf>
  </cellXfs>
  <cellStyles count="383">
    <cellStyle name="Hipervínculo" xfId="323" builtinId="8" hidden="1"/>
    <cellStyle name="Hipervínculo" xfId="371" builtinId="8" hidden="1"/>
    <cellStyle name="Hipervínculo" xfId="301" builtinId="8" hidden="1"/>
    <cellStyle name="Hipervínculo" xfId="237" builtinId="8" hidden="1"/>
    <cellStyle name="Hipervínculo" xfId="173" builtinId="8" hidden="1"/>
    <cellStyle name="Hipervínculo" xfId="109" builtinId="8" hidden="1"/>
    <cellStyle name="Hipervínculo" xfId="47" builtinId="8" hidden="1"/>
    <cellStyle name="Hipervínculo" xfId="15" builtinId="8" hidden="1"/>
    <cellStyle name="Hipervínculo" xfId="23" builtinId="8" hidden="1"/>
    <cellStyle name="Hipervínculo" xfId="55" builtinId="8" hidden="1"/>
    <cellStyle name="Hipervínculo" xfId="97" builtinId="8" hidden="1"/>
    <cellStyle name="Hipervínculo" xfId="161" builtinId="8" hidden="1"/>
    <cellStyle name="Hipervínculo" xfId="225" builtinId="8" hidden="1"/>
    <cellStyle name="Hipervínculo" xfId="289" builtinId="8" hidden="1"/>
    <cellStyle name="Hipervínculo" xfId="327" builtinId="8" hidden="1"/>
    <cellStyle name="Hipervínculo" xfId="373" builtinId="8" hidden="1"/>
    <cellStyle name="Hipervínculo" xfId="345" builtinId="8" hidden="1"/>
    <cellStyle name="Hipervínculo" xfId="297" builtinId="8" hidden="1"/>
    <cellStyle name="Hipervínculo" xfId="351" builtinId="8" hidden="1"/>
    <cellStyle name="Hipervínculo" xfId="247" builtinId="8" hidden="1"/>
    <cellStyle name="Hipervínculo" xfId="255" builtinId="8" hidden="1"/>
    <cellStyle name="Hipervínculo" xfId="207" builtinId="8" hidden="1"/>
    <cellStyle name="Hipervínculo" xfId="223" builtinId="8" hidden="1"/>
    <cellStyle name="Hipervínculo" xfId="263" builtinId="8" hidden="1"/>
    <cellStyle name="Hipervínculo" xfId="319" builtinId="8" hidden="1"/>
    <cellStyle name="Hipervínculo" xfId="305" builtinId="8" hidden="1"/>
    <cellStyle name="Hipervínculo" xfId="329" builtinId="8" hidden="1"/>
    <cellStyle name="Hipervínculo" xfId="381" builtinId="8" hidden="1"/>
    <cellStyle name="Hipervínculo" xfId="335" builtinId="8" hidden="1"/>
    <cellStyle name="Hipervínculo" xfId="295" builtinId="8" hidden="1"/>
    <cellStyle name="Hipervínculo" xfId="241" builtinId="8" hidden="1"/>
    <cellStyle name="Hipervínculo" xfId="177" builtinId="8" hidden="1"/>
    <cellStyle name="Hipervínculo" xfId="113" builtinId="8" hidden="1"/>
    <cellStyle name="Hipervínculo" xfId="43" builtinId="8" hidden="1"/>
    <cellStyle name="Hipervínculo" xfId="27" builtinId="8" hidden="1"/>
    <cellStyle name="Hipervínculo" xfId="25" builtinId="8" hidden="1"/>
    <cellStyle name="Hipervínculo" xfId="57" builtinId="8" hidden="1"/>
    <cellStyle name="Hipervínculo" xfId="93" builtinId="8" hidden="1"/>
    <cellStyle name="Hipervínculo" xfId="157" builtinId="8" hidden="1"/>
    <cellStyle name="Hipervínculo" xfId="221" builtinId="8" hidden="1"/>
    <cellStyle name="Hipervínculo" xfId="285" builtinId="8" hidden="1"/>
    <cellStyle name="Hipervínculo" xfId="349" builtinId="8" hidden="1"/>
    <cellStyle name="Hipervínculo" xfId="339" builtinId="8" hidden="1"/>
    <cellStyle name="Hipervínculo" xfId="275" builtinId="8" hidden="1"/>
    <cellStyle name="Hipervínculo" xfId="211" builtinId="8" hidden="1"/>
    <cellStyle name="Hipervínculo" xfId="151" builtinId="8" hidden="1"/>
    <cellStyle name="Hipervínculo" xfId="191" builtinId="8" hidden="1"/>
    <cellStyle name="Hipervínculo" xfId="91" builtinId="8" hidden="1"/>
    <cellStyle name="Hipervínculo" xfId="79" builtinId="8" hidden="1"/>
    <cellStyle name="Hipervínculo" xfId="107" builtinId="8" hidden="1"/>
    <cellStyle name="Hipervínculo" xfId="179" builtinId="8" hidden="1"/>
    <cellStyle name="Hipervínculo" xfId="167" builtinId="8" hidden="1"/>
    <cellStyle name="Hipervínculo" xfId="123" builtinId="8" hidden="1"/>
    <cellStyle name="Hipervínculo" xfId="251" builtinId="8" hidden="1"/>
    <cellStyle name="Hipervínculo" xfId="315" builtinId="8" hidden="1"/>
    <cellStyle name="Hipervínculo" xfId="379" builtinId="8" hidden="1"/>
    <cellStyle name="Hipervínculo" xfId="309" builtinId="8" hidden="1"/>
    <cellStyle name="Hipervínculo" xfId="245" builtinId="8" hidden="1"/>
    <cellStyle name="Hipervínculo" xfId="181" builtinId="8" hidden="1"/>
    <cellStyle name="Hipervínculo" xfId="117" builtinId="8" hidden="1"/>
    <cellStyle name="Hipervínculo" xfId="89" builtinId="8" hidden="1"/>
    <cellStyle name="Hipervínculo" xfId="49" builtinId="8" hidden="1"/>
    <cellStyle name="Hipervínculo" xfId="71" builtinId="8" hidden="1"/>
    <cellStyle name="Hipervínculo" xfId="19" builtinId="8" hidden="1"/>
    <cellStyle name="Hipervínculo" xfId="21" builtinId="8" hidden="1"/>
    <cellStyle name="Hipervínculo" xfId="69" builtinId="8" hidden="1"/>
    <cellStyle name="Hipervínculo" xfId="41" builtinId="8" hidden="1"/>
    <cellStyle name="Hipervínculo" xfId="101" builtinId="8" hidden="1"/>
    <cellStyle name="Hipervínculo" xfId="63" builtinId="8" hidden="1"/>
    <cellStyle name="Hipervínculo" xfId="45" builtinId="8" hidden="1"/>
    <cellStyle name="Hipervínculo" xfId="121" builtinId="8" hidden="1"/>
    <cellStyle name="Hipervínculo" xfId="201" builtinId="8" hidden="1"/>
    <cellStyle name="Hipervínculo" xfId="153" builtinId="8" hidden="1"/>
    <cellStyle name="Hipervínculo" xfId="185" builtinId="8" hidden="1"/>
    <cellStyle name="Hipervínculo" xfId="233" builtinId="8" hidden="1"/>
    <cellStyle name="Hipervínculo" xfId="281" builtinId="8" hidden="1"/>
    <cellStyle name="Hipervínculo" xfId="265" builtinId="8" hidden="1"/>
    <cellStyle name="Hipervínculo" xfId="249" builtinId="8" hidden="1"/>
    <cellStyle name="Hipervínculo" xfId="137" builtinId="8" hidden="1"/>
    <cellStyle name="Hipervínculo" xfId="169" builtinId="8" hidden="1"/>
    <cellStyle name="Hipervínculo" xfId="217" builtinId="8" hidden="1"/>
    <cellStyle name="Hipervínculo" xfId="39" builtinId="8" hidden="1"/>
    <cellStyle name="Hipervínculo" xfId="11" builtinId="8" hidden="1"/>
    <cellStyle name="Hipervínculo" xfId="85" builtinId="8" hidden="1"/>
    <cellStyle name="Hipervínculo" xfId="29" builtinId="8" hidden="1"/>
    <cellStyle name="Hipervínculo" xfId="51" builtinId="8" hidden="1"/>
    <cellStyle name="Hipervínculo" xfId="37" builtinId="8" hidden="1"/>
    <cellStyle name="Hipervínculo" xfId="7" builtinId="8" hidden="1"/>
    <cellStyle name="Hipervínculo" xfId="17" builtinId="8" hidden="1"/>
    <cellStyle name="Hipervínculo" xfId="59" builtinId="8" hidden="1"/>
    <cellStyle name="Hipervínculo" xfId="73" builtinId="8" hidden="1"/>
    <cellStyle name="Hipervínculo" xfId="105" builtinId="8" hidden="1"/>
    <cellStyle name="Hipervínculo" xfId="149" builtinId="8" hidden="1"/>
    <cellStyle name="Hipervínculo" xfId="213" builtinId="8" hidden="1"/>
    <cellStyle name="Hipervínculo" xfId="277" builtinId="8" hidden="1"/>
    <cellStyle name="Hipervínculo" xfId="341" builtinId="8" hidden="1"/>
    <cellStyle name="Hipervínculo" xfId="347" builtinId="8" hidden="1"/>
    <cellStyle name="Hipervínculo" xfId="283" builtinId="8" hidden="1"/>
    <cellStyle name="Hipervínculo" xfId="219" builtinId="8" hidden="1"/>
    <cellStyle name="Hipervínculo" xfId="143" builtinId="8" hidden="1"/>
    <cellStyle name="Hipervínculo" xfId="187" builtinId="8" hidden="1"/>
    <cellStyle name="Hipervínculo" xfId="115" builtinId="8" hidden="1"/>
    <cellStyle name="Hipervínculo" xfId="87" builtinId="8" hidden="1"/>
    <cellStyle name="Hipervínculo" xfId="111" builtinId="8" hidden="1"/>
    <cellStyle name="Hipervínculo" xfId="163" builtinId="8" hidden="1"/>
    <cellStyle name="Hipervínculo" xfId="171" builtinId="8" hidden="1"/>
    <cellStyle name="Hipervínculo" xfId="127" builtinId="8" hidden="1"/>
    <cellStyle name="Hipervínculo" xfId="243" builtinId="8" hidden="1"/>
    <cellStyle name="Hipervínculo" xfId="307" builtinId="8" hidden="1"/>
    <cellStyle name="Hipervínculo" xfId="377" builtinId="8" hidden="1"/>
    <cellStyle name="Hipervínculo" xfId="317" builtinId="8" hidden="1"/>
    <cellStyle name="Hipervínculo" xfId="253" builtinId="8" hidden="1"/>
    <cellStyle name="Hipervínculo" xfId="189" builtinId="8" hidden="1"/>
    <cellStyle name="Hipervínculo" xfId="125" builtinId="8" hidden="1"/>
    <cellStyle name="Hipervínculo" xfId="33" builtinId="8" hidden="1"/>
    <cellStyle name="Hipervínculo" xfId="53" builtinId="8" hidden="1"/>
    <cellStyle name="Hipervínculo" xfId="13" builtinId="8" hidden="1"/>
    <cellStyle name="Hipervínculo" xfId="65" builtinId="8" hidden="1"/>
    <cellStyle name="Hipervínculo" xfId="81" builtinId="8" hidden="1"/>
    <cellStyle name="Hipervínculo" xfId="145" builtinId="8" hidden="1"/>
    <cellStyle name="Hipervínculo" xfId="209" builtinId="8" hidden="1"/>
    <cellStyle name="Hipervínculo" xfId="273" builtinId="8" hidden="1"/>
    <cellStyle name="Hipervínculo" xfId="311" builtinId="8" hidden="1"/>
    <cellStyle name="Hipervínculo" xfId="359" builtinId="8" hidden="1"/>
    <cellStyle name="Hipervínculo" xfId="353" builtinId="8" hidden="1"/>
    <cellStyle name="Hipervínculo" xfId="313" builtinId="8" hidden="1"/>
    <cellStyle name="Hipervínculo" xfId="375" builtinId="8" hidden="1"/>
    <cellStyle name="Hipervínculo" xfId="239" builtinId="8" hidden="1"/>
    <cellStyle name="Hipervínculo" xfId="279" builtinId="8" hidden="1"/>
    <cellStyle name="Hipervínculo" xfId="215" builtinId="8" hidden="1"/>
    <cellStyle name="Hipervínculo" xfId="231" builtinId="8" hidden="1"/>
    <cellStyle name="Hipervínculo" xfId="271" builtinId="8" hidden="1"/>
    <cellStyle name="Hipervínculo" xfId="287" builtinId="8" hidden="1"/>
    <cellStyle name="Hipervínculo" xfId="337" builtinId="8" hidden="1"/>
    <cellStyle name="Hipervínculo" xfId="321" builtinId="8" hidden="1"/>
    <cellStyle name="Hipervínculo" xfId="367" builtinId="8" hidden="1"/>
    <cellStyle name="Hipervínculo" xfId="343" builtinId="8" hidden="1"/>
    <cellStyle name="Hipervínculo" xfId="303" builtinId="8" hidden="1"/>
    <cellStyle name="Hipervínculo" xfId="257" builtinId="8" hidden="1"/>
    <cellStyle name="Hipervínculo" xfId="193" builtinId="8" hidden="1"/>
    <cellStyle name="Hipervínculo" xfId="129" builtinId="8" hidden="1"/>
    <cellStyle name="Hipervínculo" xfId="31" builtinId="8" hidden="1"/>
    <cellStyle name="Hipervínculo" xfId="61" builtinId="8" hidden="1"/>
    <cellStyle name="Hipervínculo" xfId="9" builtinId="8" hidden="1"/>
    <cellStyle name="Hipervínculo" xfId="67" builtinId="8" hidden="1"/>
    <cellStyle name="Hipervínculo" xfId="77" builtinId="8" hidden="1"/>
    <cellStyle name="Hipervínculo" xfId="141" builtinId="8" hidden="1"/>
    <cellStyle name="Hipervínculo" xfId="205" builtinId="8" hidden="1"/>
    <cellStyle name="Hipervínculo" xfId="269" builtinId="8" hidden="1"/>
    <cellStyle name="Hipervínculo" xfId="333" builtinId="8" hidden="1"/>
    <cellStyle name="Hipervínculo" xfId="355" builtinId="8" hidden="1"/>
    <cellStyle name="Hipervínculo" xfId="291" builtinId="8" hidden="1"/>
    <cellStyle name="Hipervínculo" xfId="267" builtinId="8" hidden="1"/>
    <cellStyle name="Hipervínculo" xfId="235" builtinId="8" hidden="1"/>
    <cellStyle name="Hipervínculo" xfId="203" builtinId="8" hidden="1"/>
    <cellStyle name="Hipervínculo" xfId="155" builtinId="8" hidden="1"/>
    <cellStyle name="Hipervínculo" xfId="175" builtinId="8" hidden="1"/>
    <cellStyle name="Hipervínculo" xfId="199" builtinId="8" hidden="1"/>
    <cellStyle name="Hipervínculo" xfId="95" builtinId="8" hidden="1"/>
    <cellStyle name="Hipervínculo" xfId="99" builtinId="8" hidden="1"/>
    <cellStyle name="Hipervínculo" xfId="75" builtinId="8" hidden="1"/>
    <cellStyle name="Hipervínculo" xfId="103" builtinId="8" hidden="1"/>
    <cellStyle name="Hipervínculo" xfId="131" builtinId="8" hidden="1"/>
    <cellStyle name="Hipervínculo" xfId="195" builtinId="8" hidden="1"/>
    <cellStyle name="Hipervínculo" xfId="159" builtinId="8" hidden="1"/>
    <cellStyle name="Hipervínculo" xfId="139" builtinId="8" hidden="1"/>
    <cellStyle name="Hipervínculo" xfId="119" builtinId="8" hidden="1"/>
    <cellStyle name="Hipervínculo" xfId="259" builtinId="8" hidden="1"/>
    <cellStyle name="Hipervínculo" xfId="227" builtinId="8" hidden="1"/>
    <cellStyle name="Hipervínculo" xfId="183" builtinId="8" hidden="1"/>
    <cellStyle name="Hipervínculo" xfId="83" builtinId="8" hidden="1"/>
    <cellStyle name="Hipervínculo" xfId="147" builtinId="8" hidden="1"/>
    <cellStyle name="Hipervínculo" xfId="135" builtinId="8" hidden="1"/>
    <cellStyle name="Hipervínculo" xfId="299" builtinId="8" hidden="1"/>
    <cellStyle name="Hipervínculo" xfId="261" builtinId="8" hidden="1"/>
    <cellStyle name="Hipervínculo" xfId="293" builtinId="8" hidden="1"/>
    <cellStyle name="Hipervínculo" xfId="357" builtinId="8" hidden="1"/>
    <cellStyle name="Hipervínculo" xfId="369" builtinId="8" hidden="1"/>
    <cellStyle name="Hipervínculo" xfId="331" builtinId="8" hidden="1"/>
    <cellStyle name="Hipervínculo" xfId="325" builtinId="8" hidden="1"/>
    <cellStyle name="Hipervínculo" xfId="197" builtinId="8" hidden="1"/>
    <cellStyle name="Hipervínculo" xfId="229" builtinId="8" hidden="1"/>
    <cellStyle name="Hipervínculo" xfId="165" builtinId="8" hidden="1"/>
    <cellStyle name="Hipervínculo" xfId="133" builtinId="8" hidden="1"/>
    <cellStyle name="Hipervínculo visitado" xfId="158" builtinId="9" hidden="1"/>
    <cellStyle name="Hipervínculo visitado" xfId="238" builtinId="9" hidden="1"/>
    <cellStyle name="Hipervínculo visitado" xfId="380" builtinId="9" hidden="1"/>
    <cellStyle name="Hipervínculo visitado" xfId="372" builtinId="9" hidden="1"/>
    <cellStyle name="Hipervínculo visitado" xfId="342" builtinId="9" hidden="1"/>
    <cellStyle name="Hipervínculo visitado" xfId="374" builtinId="9" hidden="1"/>
    <cellStyle name="Hipervínculo visitado" xfId="360" builtinId="9" hidden="1"/>
    <cellStyle name="Hipervínculo visitado" xfId="370" builtinId="9" hidden="1"/>
    <cellStyle name="Hipervínculo visitado" xfId="346" builtinId="9" hidden="1"/>
    <cellStyle name="Hipervínculo visitado" xfId="354" builtinId="9" hidden="1"/>
    <cellStyle name="Hipervínculo visitado" xfId="356" builtinId="9" hidden="1"/>
    <cellStyle name="Hipervínculo visitado" xfId="376" builtinId="9" hidden="1"/>
    <cellStyle name="Hipervínculo visitado" xfId="182" builtinId="9" hidden="1"/>
    <cellStyle name="Hipervínculo visitado" xfId="222" builtinId="9" hidden="1"/>
    <cellStyle name="Hipervínculo visitado" xfId="318" builtinId="9" hidden="1"/>
    <cellStyle name="Hipervínculo visitado" xfId="144" builtinId="9" hidden="1"/>
    <cellStyle name="Hipervínculo visitado" xfId="60" builtinId="9" hidden="1"/>
    <cellStyle name="Hipervínculo visitado" xfId="86" builtinId="9" hidden="1"/>
    <cellStyle name="Hipervínculo visitado" xfId="152" builtinId="9" hidden="1"/>
    <cellStyle name="Hipervínculo visitado" xfId="136" builtinId="9" hidden="1"/>
    <cellStyle name="Hipervínculo visitado" xfId="108" builtinId="9" hidden="1"/>
    <cellStyle name="Hipervínculo visitado" xfId="92" builtinId="9" hidden="1"/>
    <cellStyle name="Hipervínculo visitado" xfId="80" builtinId="9" hidden="1"/>
    <cellStyle name="Hipervínculo visitado" xfId="140" builtinId="9" hidden="1"/>
    <cellStyle name="Hipervínculo visitado" xfId="368" builtinId="9" hidden="1"/>
    <cellStyle name="Hipervínculo visitado" xfId="280" builtinId="9" hidden="1"/>
    <cellStyle name="Hipervínculo visitado" xfId="202" builtinId="9" hidden="1"/>
    <cellStyle name="Hipervínculo visitado" xfId="184" builtinId="9" hidden="1"/>
    <cellStyle name="Hipervínculo visitado" xfId="156" builtinId="9" hidden="1"/>
    <cellStyle name="Hipervínculo visitado" xfId="176" builtinId="9" hidden="1"/>
    <cellStyle name="Hipervínculo visitado" xfId="240" builtinId="9" hidden="1"/>
    <cellStyle name="Hipervínculo visitado" xfId="244" builtinId="9" hidden="1"/>
    <cellStyle name="Hipervínculo visitado" xfId="250" builtinId="9" hidden="1"/>
    <cellStyle name="Hipervínculo visitado" xfId="258" builtinId="9" hidden="1"/>
    <cellStyle name="Hipervínculo visitado" xfId="260" builtinId="9" hidden="1"/>
    <cellStyle name="Hipervínculo visitado" xfId="272" builtinId="9" hidden="1"/>
    <cellStyle name="Hipervínculo visitado" xfId="274" builtinId="9" hidden="1"/>
    <cellStyle name="Hipervínculo visitado" xfId="282" builtinId="9" hidden="1"/>
    <cellStyle name="Hipervínculo visitado" xfId="288" builtinId="9" hidden="1"/>
    <cellStyle name="Hipervínculo visitado" xfId="292" builtinId="9" hidden="1"/>
    <cellStyle name="Hipervínculo visitado" xfId="296" builtinId="9" hidden="1"/>
    <cellStyle name="Hipervínculo visitado" xfId="308" builtinId="9" hidden="1"/>
    <cellStyle name="Hipervínculo visitado" xfId="312" builtinId="9" hidden="1"/>
    <cellStyle name="Hipervínculo visitado" xfId="316" builtinId="9" hidden="1"/>
    <cellStyle name="Hipervínculo visitado" xfId="324" builtinId="9" hidden="1"/>
    <cellStyle name="Hipervínculo visitado" xfId="330" builtinId="9" hidden="1"/>
    <cellStyle name="Hipervínculo visitado" xfId="336" builtinId="9" hidden="1"/>
    <cellStyle name="Hipervínculo visitado" xfId="340" builtinId="9" hidden="1"/>
    <cellStyle name="Hipervínculo visitado" xfId="320" builtinId="9" hidden="1"/>
    <cellStyle name="Hipervínculo visitado" xfId="276" builtinId="9" hidden="1"/>
    <cellStyle name="Hipervínculo visitado" xfId="234" builtinId="9" hidden="1"/>
    <cellStyle name="Hipervínculo visitado" xfId="196" builtinId="9" hidden="1"/>
    <cellStyle name="Hipervínculo visitado" xfId="200" builtinId="9" hidden="1"/>
    <cellStyle name="Hipervínculo visitado" xfId="208" builtinId="9" hidden="1"/>
    <cellStyle name="Hipervínculo visitado" xfId="210" builtinId="9" hidden="1"/>
    <cellStyle name="Hipervínculo visitado" xfId="218" builtinId="9" hidden="1"/>
    <cellStyle name="Hipervínculo visitado" xfId="228" builtinId="9" hidden="1"/>
    <cellStyle name="Hipervínculo visitado" xfId="224" builtinId="9" hidden="1"/>
    <cellStyle name="Hipervínculo visitado" xfId="194" builtinId="9" hidden="1"/>
    <cellStyle name="Hipervínculo visitado" xfId="300" builtinId="9" hidden="1"/>
    <cellStyle name="Hipervínculo visitado" xfId="268" builtinId="9" hidden="1"/>
    <cellStyle name="Hipervínculo visitado" xfId="236" builtinId="9" hidden="1"/>
    <cellStyle name="Hipervínculo visitado" xfId="118" builtinId="9" hidden="1"/>
    <cellStyle name="Hipervínculo visitado" xfId="148" builtinId="9" hidden="1"/>
    <cellStyle name="Hipervínculo visitado" xfId="130" builtinId="9" hidden="1"/>
    <cellStyle name="Hipervínculo visitado" xfId="112" builtinId="9" hidden="1"/>
    <cellStyle name="Hipervínculo visitado" xfId="94" builtinId="9" hidden="1"/>
    <cellStyle name="Hipervínculo visitado" xfId="84" builtinId="9" hidden="1"/>
    <cellStyle name="Hipervínculo visitado" xfId="230" builtinId="9" hidden="1"/>
    <cellStyle name="Hipervínculo visitado" xfId="262" builtinId="9" hidden="1"/>
    <cellStyle name="Hipervínculo visitado" xfId="326" builtinId="9" hidden="1"/>
    <cellStyle name="Hipervínculo visitado" xfId="378" builtinId="9" hidden="1"/>
    <cellStyle name="Hipervínculo visitado" xfId="352" builtinId="9" hidden="1"/>
    <cellStyle name="Hipervínculo visitado" xfId="76" builtinId="9" hidden="1"/>
    <cellStyle name="Hipervínculo visitado" xfId="8" builtinId="9" hidden="1"/>
    <cellStyle name="Hipervínculo visitado" xfId="12" builtinId="9" hidden="1"/>
    <cellStyle name="Hipervínculo visitado" xfId="14" builtinId="9" hidden="1"/>
    <cellStyle name="Hipervínculo visitado" xfId="64" builtinId="9" hidden="1"/>
    <cellStyle name="Hipervínculo visitado" xfId="56" builtinId="9" hidden="1"/>
    <cellStyle name="Hipervínculo visitado" xfId="16" builtinId="9" hidden="1"/>
    <cellStyle name="Hipervínculo visitado" xfId="32" builtinId="9" hidden="1"/>
    <cellStyle name="Hipervínculo visitado" xfId="20" builtinId="9" hidden="1"/>
    <cellStyle name="Hipervínculo visitado" xfId="54" builtinId="9" hidden="1"/>
    <cellStyle name="Hipervínculo visitado" xfId="68" builtinId="9" hidden="1"/>
    <cellStyle name="Hipervínculo visitado" xfId="26" builtinId="9" hidden="1"/>
    <cellStyle name="Hipervínculo visitado" xfId="28" builtinId="9" hidden="1"/>
    <cellStyle name="Hipervínculo visitado" xfId="22" builtinId="9" hidden="1"/>
    <cellStyle name="Hipervínculo visitado" xfId="18" builtinId="9" hidden="1"/>
    <cellStyle name="Hipervínculo visitado" xfId="358" builtinId="9" hidden="1"/>
    <cellStyle name="Hipervínculo visitado" xfId="198" builtinId="9" hidden="1"/>
    <cellStyle name="Hipervínculo visitado" xfId="122" builtinId="9" hidden="1"/>
    <cellStyle name="Hipervínculo visitado" xfId="38" builtinId="9" hidden="1"/>
    <cellStyle name="Hipervínculo visitado" xfId="332" builtinId="9" hidden="1"/>
    <cellStyle name="Hipervínculo visitado" xfId="220" builtinId="9" hidden="1"/>
    <cellStyle name="Hipervínculo visitado" xfId="204" builtinId="9" hidden="1"/>
    <cellStyle name="Hipervínculo visitado" xfId="256" builtinId="9" hidden="1"/>
    <cellStyle name="Hipervínculo visitado" xfId="344" builtinId="9" hidden="1"/>
    <cellStyle name="Hipervínculo visitado" xfId="322" builtinId="9" hidden="1"/>
    <cellStyle name="Hipervínculo visitado" xfId="306" builtinId="9" hidden="1"/>
    <cellStyle name="Hipervínculo visitado" xfId="284" builtinId="9" hidden="1"/>
    <cellStyle name="Hipervínculo visitado" xfId="264" builtinId="9" hidden="1"/>
    <cellStyle name="Hipervínculo visitado" xfId="248" builtinId="9" hidden="1"/>
    <cellStyle name="Hipervínculo visitado" xfId="188" builtinId="9" hidden="1"/>
    <cellStyle name="Hipervínculo visitado" xfId="328" builtinId="9" hidden="1"/>
    <cellStyle name="Hipervínculo visitado" xfId="34" builtinId="9" hidden="1"/>
    <cellStyle name="Hipervínculo visitado" xfId="124" builtinId="9" hidden="1"/>
    <cellStyle name="Hipervínculo visitado" xfId="48" builtinId="9" hidden="1"/>
    <cellStyle name="Hipervínculo visitado" xfId="278" builtinId="9" hidden="1"/>
    <cellStyle name="Hipervínculo visitado" xfId="350" builtinId="9" hidden="1"/>
    <cellStyle name="Hipervínculo visitado" xfId="348" builtinId="9" hidden="1"/>
    <cellStyle name="Hipervínculo visitado" xfId="334" builtinId="9" hidden="1"/>
    <cellStyle name="Hipervínculo visitado" xfId="382" builtinId="9" hidden="1"/>
    <cellStyle name="Hipervínculo visitado" xfId="78" builtinId="9" hidden="1"/>
    <cellStyle name="Hipervínculo visitado" xfId="82" builtinId="9" hidden="1"/>
    <cellStyle name="Hipervínculo visitado" xfId="88" builtinId="9" hidden="1"/>
    <cellStyle name="Hipervínculo visitado" xfId="90" builtinId="9" hidden="1"/>
    <cellStyle name="Hipervínculo visitado" xfId="98" builtinId="9" hidden="1"/>
    <cellStyle name="Hipervínculo visitado" xfId="100" builtinId="9" hidden="1"/>
    <cellStyle name="Hipervínculo visitado" xfId="106" builtinId="9" hidden="1"/>
    <cellStyle name="Hipervínculo visitado" xfId="114" builtinId="9" hidden="1"/>
    <cellStyle name="Hipervínculo visitado" xfId="116" builtinId="9" hidden="1"/>
    <cellStyle name="Hipervínculo visitado" xfId="126" builtinId="9" hidden="1"/>
    <cellStyle name="Hipervínculo visitado" xfId="128" builtinId="9" hidden="1"/>
    <cellStyle name="Hipervínculo visitado" xfId="132" builtinId="9" hidden="1"/>
    <cellStyle name="Hipervínculo visitado" xfId="138" builtinId="9" hidden="1"/>
    <cellStyle name="Hipervínculo visitado" xfId="142" builtinId="9" hidden="1"/>
    <cellStyle name="Hipervínculo visitado" xfId="150" builtinId="9" hidden="1"/>
    <cellStyle name="Hipervínculo visitado" xfId="134" builtinId="9" hidden="1"/>
    <cellStyle name="Hipervínculo visitado" xfId="102" builtinId="9" hidden="1"/>
    <cellStyle name="Hipervínculo visitado" xfId="70" builtinId="9" hidden="1"/>
    <cellStyle name="Hipervínculo visitado" xfId="42" builtinId="9" hidden="1"/>
    <cellStyle name="Hipervínculo visitado" xfId="44" builtinId="9" hidden="1"/>
    <cellStyle name="Hipervínculo visitado" xfId="50" builtinId="9" hidden="1"/>
    <cellStyle name="Hipervínculo visitado" xfId="58" builtinId="9" hidden="1"/>
    <cellStyle name="Hipervínculo visitado" xfId="66" builtinId="9" hidden="1"/>
    <cellStyle name="Hipervínculo visitado" xfId="62" builtinId="9" hidden="1"/>
    <cellStyle name="Hipervínculo visitado" xfId="40" builtinId="9" hidden="1"/>
    <cellStyle name="Hipervínculo visitado" xfId="120" builtinId="9" hidden="1"/>
    <cellStyle name="Hipervínculo visitado" xfId="96" builtinId="9" hidden="1"/>
    <cellStyle name="Hipervínculo visitado" xfId="72" builtinId="9" hidden="1"/>
    <cellStyle name="Hipervínculo visitado" xfId="302" builtinId="9" hidden="1"/>
    <cellStyle name="Hipervínculo visitado" xfId="286" builtinId="9" hidden="1"/>
    <cellStyle name="Hipervínculo visitado" xfId="270" builtinId="9" hidden="1"/>
    <cellStyle name="Hipervínculo visitado" xfId="254" builtinId="9" hidden="1"/>
    <cellStyle name="Hipervínculo visitado" xfId="246" builtinId="9" hidden="1"/>
    <cellStyle name="Hipervínculo visitado" xfId="214" builtinId="9" hidden="1"/>
    <cellStyle name="Hipervínculo visitado" xfId="206" builtinId="9" hidden="1"/>
    <cellStyle name="Hipervínculo visitado" xfId="174" builtinId="9" hidden="1"/>
    <cellStyle name="Hipervínculo visitado" xfId="190" builtinId="9" hidden="1"/>
    <cellStyle name="Hipervínculo visitado" xfId="310" builtinId="9" hidden="1"/>
    <cellStyle name="Hipervínculo visitado" xfId="52" builtinId="9" hidden="1"/>
    <cellStyle name="Hipervínculo visitado" xfId="146" builtinId="9" hidden="1"/>
    <cellStyle name="Hipervínculo visitado" xfId="110" builtinId="9" hidden="1"/>
    <cellStyle name="Hipervínculo visitado" xfId="74" builtinId="9" hidden="1"/>
    <cellStyle name="Hipervínculo visitado" xfId="192" builtinId="9" hidden="1"/>
    <cellStyle name="Hipervínculo visitado" xfId="298" builtinId="9" hidden="1"/>
    <cellStyle name="Hipervínculo visitado" xfId="338" builtinId="9" hidden="1"/>
    <cellStyle name="Hipervínculo visitado" xfId="314" builtinId="9" hidden="1"/>
    <cellStyle name="Hipervínculo visitado" xfId="304" builtinId="9" hidden="1"/>
    <cellStyle name="Hipervínculo visitado" xfId="290" builtinId="9" hidden="1"/>
    <cellStyle name="Hipervínculo visitado" xfId="266" builtinId="9" hidden="1"/>
    <cellStyle name="Hipervínculo visitado" xfId="252" builtinId="9" hidden="1"/>
    <cellStyle name="Hipervínculo visitado" xfId="294" builtinId="9" hidden="1"/>
    <cellStyle name="Hipervínculo visitado" xfId="166" builtinId="9" hidden="1"/>
    <cellStyle name="Hipervínculo visitado" xfId="104" builtinId="9" hidden="1"/>
    <cellStyle name="Hipervínculo visitado" xfId="46" builtinId="9" hidden="1"/>
    <cellStyle name="Hipervínculo visitado" xfId="30" builtinId="9" hidden="1"/>
    <cellStyle name="Hipervínculo visitado" xfId="10" builtinId="9" hidden="1"/>
    <cellStyle name="Hipervínculo visitado" xfId="24" builtinId="9" hidden="1"/>
    <cellStyle name="Hipervínculo visitado" xfId="242" builtinId="9" hidden="1"/>
    <cellStyle name="Hipervínculo visitado" xfId="168" builtinId="9" hidden="1"/>
    <cellStyle name="Hipervínculo visitado" xfId="154" builtinId="9" hidden="1"/>
    <cellStyle name="Hipervínculo visitado" xfId="160" builtinId="9" hidden="1"/>
    <cellStyle name="Hipervínculo visitado" xfId="162" builtinId="9" hidden="1"/>
    <cellStyle name="Hipervínculo visitado" xfId="172" builtinId="9" hidden="1"/>
    <cellStyle name="Hipervínculo visitado" xfId="226" builtinId="9" hidden="1"/>
    <cellStyle name="Hipervínculo visitado" xfId="216" builtinId="9" hidden="1"/>
    <cellStyle name="Hipervínculo visitado" xfId="164" builtinId="9" hidden="1"/>
    <cellStyle name="Hipervínculo visitado" xfId="180" builtinId="9" hidden="1"/>
    <cellStyle name="Hipervínculo visitado" xfId="186" builtinId="9" hidden="1"/>
    <cellStyle name="Hipervínculo visitado" xfId="170" builtinId="9" hidden="1"/>
    <cellStyle name="Hipervínculo visitado" xfId="212" builtinId="9" hidden="1"/>
    <cellStyle name="Hipervínculo visitado" xfId="178" builtinId="9" hidden="1"/>
    <cellStyle name="Hipervínculo visitado" xfId="232" builtinId="9" hidden="1"/>
    <cellStyle name="Millares" xfId="1" builtinId="3"/>
    <cellStyle name="Millares [0]" xfId="365" builtinId="6"/>
    <cellStyle name="Millares 2" xfId="2" xr:uid="{00000000-0005-0000-0000-000072010000}"/>
    <cellStyle name="Millares 2 2" xfId="35" xr:uid="{00000000-0005-0000-0000-000073010000}"/>
    <cellStyle name="Moneda" xfId="3" builtinId="4"/>
    <cellStyle name="Moneda [0]" xfId="366" builtinId="7"/>
    <cellStyle name="Moneda 2" xfId="363" xr:uid="{00000000-0005-0000-0000-000076010000}"/>
    <cellStyle name="Normal" xfId="0" builtinId="0"/>
    <cellStyle name="Normal 2" xfId="4" xr:uid="{00000000-0005-0000-0000-000078010000}"/>
    <cellStyle name="Normal 2 2" xfId="36" xr:uid="{00000000-0005-0000-0000-000079010000}"/>
    <cellStyle name="Normal 3" xfId="362" xr:uid="{00000000-0005-0000-0000-00007A010000}"/>
    <cellStyle name="Porcentaje" xfId="5" builtinId="5"/>
    <cellStyle name="Porcentaje 2" xfId="364" xr:uid="{00000000-0005-0000-0000-00007C010000}"/>
    <cellStyle name="Porcentual 2" xfId="6" xr:uid="{00000000-0005-0000-0000-00007D010000}"/>
    <cellStyle name="Porcentual 2 2" xfId="361" xr:uid="{00000000-0005-0000-0000-00007E01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62"/>
  <sheetViews>
    <sheetView topLeftCell="B1" workbookViewId="0">
      <selection activeCell="H7" sqref="H7"/>
    </sheetView>
  </sheetViews>
  <sheetFormatPr defaultColWidth="11.42578125" defaultRowHeight="13.5"/>
  <cols>
    <col min="1" max="1" width="4.42578125" style="1" customWidth="1"/>
    <col min="2" max="2" width="38.28515625" style="1" customWidth="1"/>
    <col min="3" max="3" width="17" style="2" customWidth="1"/>
    <col min="4" max="4" width="29.7109375" style="2" customWidth="1"/>
    <col min="5" max="5" width="5.42578125" style="2" customWidth="1"/>
    <col min="6" max="6" width="18.42578125" style="2" customWidth="1"/>
    <col min="7" max="7" width="7.42578125" style="2" customWidth="1"/>
    <col min="8" max="11" width="11.42578125" style="1"/>
    <col min="12" max="12" width="13.7109375" style="1" bestFit="1" customWidth="1"/>
    <col min="13" max="16384" width="11.42578125" style="1"/>
  </cols>
  <sheetData>
    <row r="1" spans="1:12">
      <c r="A1" s="6"/>
      <c r="B1" s="6"/>
      <c r="C1" s="5"/>
      <c r="D1" s="5"/>
      <c r="E1" s="5"/>
      <c r="F1" s="5"/>
      <c r="G1" s="5"/>
      <c r="H1" s="6"/>
      <c r="I1" s="6"/>
    </row>
    <row r="2" spans="1:12" ht="14.25" thickBot="1">
      <c r="A2" s="6"/>
      <c r="B2" s="3" t="s">
        <v>0</v>
      </c>
      <c r="C2" s="5"/>
      <c r="D2" s="5"/>
      <c r="E2" s="5"/>
      <c r="F2" s="5"/>
      <c r="G2" s="5"/>
      <c r="H2" s="6"/>
      <c r="I2" s="6"/>
    </row>
    <row r="3" spans="1:12" ht="14.25" thickBot="1">
      <c r="A3" s="6"/>
      <c r="B3" s="3" t="s">
        <v>1</v>
      </c>
      <c r="C3" s="19">
        <f>C22</f>
        <v>73625000</v>
      </c>
      <c r="D3" s="4"/>
      <c r="E3" s="4"/>
      <c r="F3" s="4"/>
      <c r="G3" s="5"/>
      <c r="H3" s="6"/>
      <c r="I3" s="6"/>
    </row>
    <row r="4" spans="1:12">
      <c r="A4" s="6"/>
      <c r="B4" s="3" t="s">
        <v>2</v>
      </c>
      <c r="C4" s="20">
        <f>C38</f>
        <v>58822500</v>
      </c>
      <c r="D4" s="4" t="s">
        <v>3</v>
      </c>
      <c r="E4" s="4"/>
      <c r="F4" s="19">
        <f>SUM(C3:C5)</f>
        <v>197935000</v>
      </c>
      <c r="G4" s="5"/>
      <c r="H4" s="6"/>
      <c r="I4" s="6"/>
      <c r="J4" s="26"/>
      <c r="K4" s="26"/>
      <c r="L4" s="29"/>
    </row>
    <row r="5" spans="1:12" ht="14.25" thickBot="1">
      <c r="A5" s="6"/>
      <c r="B5" s="3" t="s">
        <v>4</v>
      </c>
      <c r="C5" s="21">
        <f>C62</f>
        <v>65487500</v>
      </c>
      <c r="D5" s="4" t="s">
        <v>5</v>
      </c>
      <c r="E5" s="4"/>
      <c r="F5" s="21">
        <f>E21+E37+E61</f>
        <v>90</v>
      </c>
      <c r="G5" s="5"/>
      <c r="H5" s="6"/>
      <c r="I5" s="6"/>
      <c r="J5" s="26"/>
      <c r="K5" s="26"/>
      <c r="L5" s="29"/>
    </row>
    <row r="6" spans="1:12">
      <c r="A6" s="6"/>
      <c r="B6" s="6"/>
      <c r="C6" s="5"/>
      <c r="D6" s="5"/>
      <c r="E6" s="5"/>
      <c r="F6" s="5"/>
      <c r="G6" s="5"/>
      <c r="H6" s="6"/>
      <c r="I6" s="6"/>
      <c r="J6" s="26"/>
      <c r="K6" s="26"/>
      <c r="L6" s="29"/>
    </row>
    <row r="7" spans="1:12">
      <c r="A7" s="6"/>
      <c r="B7" s="6"/>
      <c r="C7" s="5"/>
      <c r="D7" s="5"/>
      <c r="E7" s="5"/>
      <c r="F7" s="5"/>
      <c r="G7" s="5"/>
      <c r="H7" s="6"/>
      <c r="I7" s="6"/>
      <c r="J7" s="26"/>
      <c r="K7" s="26"/>
      <c r="L7" s="29"/>
    </row>
    <row r="8" spans="1:12" s="3" customFormat="1" ht="12.75">
      <c r="A8" s="7"/>
      <c r="B8" s="3" t="s">
        <v>6</v>
      </c>
      <c r="C8" s="4" t="s">
        <v>7</v>
      </c>
      <c r="D8" s="4" t="s">
        <v>8</v>
      </c>
      <c r="E8" s="8" t="s">
        <v>9</v>
      </c>
      <c r="F8" s="4" t="s">
        <v>10</v>
      </c>
      <c r="G8" s="4"/>
      <c r="J8" s="27"/>
      <c r="K8" s="27"/>
      <c r="L8" s="30"/>
    </row>
    <row r="9" spans="1:12" s="6" customFormat="1">
      <c r="A9" s="9"/>
      <c r="B9" s="6" t="s">
        <v>11</v>
      </c>
      <c r="C9" s="10">
        <v>4000000</v>
      </c>
      <c r="D9" s="10">
        <f>C9*G9</f>
        <v>6200000</v>
      </c>
      <c r="E9" s="11">
        <v>1</v>
      </c>
      <c r="F9" s="10">
        <f>D9*E9</f>
        <v>6200000</v>
      </c>
      <c r="G9" s="5">
        <v>1.55</v>
      </c>
      <c r="J9" s="28"/>
      <c r="K9" s="28"/>
      <c r="L9" s="31"/>
    </row>
    <row r="10" spans="1:12" s="6" customFormat="1">
      <c r="A10" s="9"/>
      <c r="B10" s="6" t="s">
        <v>12</v>
      </c>
      <c r="C10" s="10">
        <v>1500000</v>
      </c>
      <c r="D10" s="10">
        <f t="shared" ref="D10:D20" si="0">C10*G10</f>
        <v>2325000</v>
      </c>
      <c r="E10" s="11">
        <v>1</v>
      </c>
      <c r="F10" s="10">
        <f t="shared" ref="F10:F20" si="1">D10*E10</f>
        <v>2325000</v>
      </c>
      <c r="G10" s="5">
        <v>1.55</v>
      </c>
      <c r="J10" s="28"/>
      <c r="K10" s="28"/>
      <c r="L10" s="32"/>
    </row>
    <row r="11" spans="1:12" s="6" customFormat="1">
      <c r="A11" s="9"/>
      <c r="B11" s="6" t="s">
        <v>13</v>
      </c>
      <c r="C11" s="10">
        <v>2500000</v>
      </c>
      <c r="D11" s="10">
        <f t="shared" si="0"/>
        <v>3875000</v>
      </c>
      <c r="E11" s="11">
        <v>1</v>
      </c>
      <c r="F11" s="10">
        <f t="shared" si="1"/>
        <v>3875000</v>
      </c>
      <c r="G11" s="5">
        <v>1.55</v>
      </c>
      <c r="J11" s="28"/>
      <c r="K11" s="28"/>
      <c r="L11" s="32"/>
    </row>
    <row r="12" spans="1:12" s="6" customFormat="1">
      <c r="A12" s="9"/>
      <c r="B12" s="6" t="s">
        <v>14</v>
      </c>
      <c r="C12" s="10">
        <v>2500000</v>
      </c>
      <c r="D12" s="10">
        <f t="shared" si="0"/>
        <v>3875000</v>
      </c>
      <c r="E12" s="11">
        <v>1</v>
      </c>
      <c r="F12" s="10">
        <f t="shared" si="1"/>
        <v>3875000</v>
      </c>
      <c r="G12" s="5">
        <v>1.55</v>
      </c>
      <c r="J12" s="28"/>
      <c r="K12" s="28"/>
      <c r="L12" s="32"/>
    </row>
    <row r="13" spans="1:12" s="6" customFormat="1">
      <c r="A13" s="9"/>
      <c r="B13" s="6" t="s">
        <v>15</v>
      </c>
      <c r="C13" s="10">
        <v>2000000</v>
      </c>
      <c r="D13" s="10">
        <f t="shared" si="0"/>
        <v>3100000</v>
      </c>
      <c r="E13" s="11">
        <v>1</v>
      </c>
      <c r="F13" s="10">
        <f t="shared" si="1"/>
        <v>3100000</v>
      </c>
      <c r="G13" s="5">
        <v>1.55</v>
      </c>
      <c r="J13" s="28"/>
      <c r="K13" s="28"/>
      <c r="L13" s="28"/>
    </row>
    <row r="14" spans="1:12" s="6" customFormat="1">
      <c r="A14" s="9"/>
      <c r="B14" s="6" t="s">
        <v>16</v>
      </c>
      <c r="C14" s="10">
        <v>750000</v>
      </c>
      <c r="D14" s="10">
        <f t="shared" si="0"/>
        <v>1162500</v>
      </c>
      <c r="E14" s="11">
        <v>1</v>
      </c>
      <c r="F14" s="10">
        <f t="shared" si="1"/>
        <v>1162500</v>
      </c>
      <c r="G14" s="5">
        <v>1.55</v>
      </c>
      <c r="J14" s="28"/>
      <c r="K14" s="28"/>
      <c r="L14" s="28"/>
    </row>
    <row r="15" spans="1:12" s="6" customFormat="1">
      <c r="A15" s="9"/>
      <c r="B15" s="6" t="s">
        <v>17</v>
      </c>
      <c r="C15" s="10">
        <v>900000</v>
      </c>
      <c r="D15" s="10">
        <f t="shared" si="0"/>
        <v>1395000</v>
      </c>
      <c r="E15" s="11">
        <v>1</v>
      </c>
      <c r="F15" s="10">
        <f t="shared" si="1"/>
        <v>1395000</v>
      </c>
      <c r="G15" s="5">
        <v>1.55</v>
      </c>
      <c r="J15" s="28"/>
      <c r="K15" s="28"/>
      <c r="L15" s="28"/>
    </row>
    <row r="16" spans="1:12" s="6" customFormat="1">
      <c r="A16" s="9"/>
      <c r="B16" s="6" t="s">
        <v>18</v>
      </c>
      <c r="C16" s="10">
        <v>1500000</v>
      </c>
      <c r="D16" s="10">
        <f t="shared" si="0"/>
        <v>2325000</v>
      </c>
      <c r="E16" s="11">
        <v>1</v>
      </c>
      <c r="F16" s="10">
        <f t="shared" si="1"/>
        <v>2325000</v>
      </c>
      <c r="G16" s="5">
        <v>1.55</v>
      </c>
      <c r="J16" s="28"/>
      <c r="K16" s="28"/>
      <c r="L16" s="28"/>
    </row>
    <row r="17" spans="1:12" s="6" customFormat="1">
      <c r="A17" s="9"/>
      <c r="B17" s="6" t="s">
        <v>19</v>
      </c>
      <c r="C17" s="22">
        <v>1200000</v>
      </c>
      <c r="D17" s="10">
        <f t="shared" si="0"/>
        <v>1860000</v>
      </c>
      <c r="E17" s="11">
        <v>17</v>
      </c>
      <c r="F17" s="10">
        <f t="shared" si="1"/>
        <v>31620000</v>
      </c>
      <c r="G17" s="5">
        <v>1.55</v>
      </c>
      <c r="J17" s="28"/>
      <c r="K17" s="28"/>
      <c r="L17" s="28"/>
    </row>
    <row r="18" spans="1:12" s="6" customFormat="1">
      <c r="A18" s="9"/>
      <c r="B18" s="6" t="s">
        <v>20</v>
      </c>
      <c r="C18" s="22">
        <v>750000</v>
      </c>
      <c r="D18" s="10">
        <f t="shared" si="0"/>
        <v>1162500</v>
      </c>
      <c r="E18" s="11">
        <v>7</v>
      </c>
      <c r="F18" s="10">
        <f t="shared" si="1"/>
        <v>8137500</v>
      </c>
      <c r="G18" s="5">
        <v>1.55</v>
      </c>
    </row>
    <row r="19" spans="1:12" s="6" customFormat="1">
      <c r="A19" s="9"/>
      <c r="B19" s="6" t="s">
        <v>21</v>
      </c>
      <c r="C19" s="22">
        <v>1000000</v>
      </c>
      <c r="D19" s="10">
        <f t="shared" si="0"/>
        <v>1550000</v>
      </c>
      <c r="E19" s="11">
        <v>5</v>
      </c>
      <c r="F19" s="10">
        <f t="shared" si="1"/>
        <v>7750000</v>
      </c>
      <c r="G19" s="5">
        <v>1.55</v>
      </c>
    </row>
    <row r="20" spans="1:12" s="6" customFormat="1">
      <c r="A20" s="9"/>
      <c r="B20" s="6" t="s">
        <v>22</v>
      </c>
      <c r="C20" s="10">
        <v>1200000</v>
      </c>
      <c r="D20" s="10">
        <f t="shared" si="0"/>
        <v>1860000</v>
      </c>
      <c r="E20" s="11">
        <v>1</v>
      </c>
      <c r="F20" s="10">
        <f t="shared" si="1"/>
        <v>1860000</v>
      </c>
      <c r="G20" s="5">
        <v>1.55</v>
      </c>
    </row>
    <row r="21" spans="1:12" s="6" customFormat="1" ht="14.25" thickBot="1">
      <c r="A21" s="9"/>
      <c r="C21" s="5"/>
      <c r="D21" s="5"/>
      <c r="E21" s="12">
        <f>SUM(E9:E20)</f>
        <v>38</v>
      </c>
      <c r="F21" s="13">
        <f>SUM(F9:F20)</f>
        <v>73625000</v>
      </c>
      <c r="G21" s="5">
        <v>1.55</v>
      </c>
    </row>
    <row r="22" spans="1:12" s="6" customFormat="1" ht="14.25" thickBot="1">
      <c r="A22" s="9"/>
      <c r="B22" s="3" t="s">
        <v>23</v>
      </c>
      <c r="C22" s="14">
        <f>F21</f>
        <v>73625000</v>
      </c>
      <c r="D22" s="5"/>
      <c r="E22" s="8"/>
      <c r="F22" s="5"/>
      <c r="G22" s="5">
        <v>1.55</v>
      </c>
    </row>
    <row r="23" spans="1:12">
      <c r="G23" s="5">
        <v>1.55</v>
      </c>
    </row>
    <row r="24" spans="1:12" s="6" customFormat="1">
      <c r="A24" s="9"/>
      <c r="E24" s="8"/>
      <c r="G24" s="5">
        <v>1.55</v>
      </c>
    </row>
    <row r="25" spans="1:12" s="3" customFormat="1">
      <c r="A25" s="7"/>
      <c r="B25" s="3" t="s">
        <v>6</v>
      </c>
      <c r="C25" s="3" t="s">
        <v>7</v>
      </c>
      <c r="D25" s="3" t="s">
        <v>8</v>
      </c>
      <c r="E25" s="8" t="s">
        <v>9</v>
      </c>
      <c r="F25" s="3" t="s">
        <v>10</v>
      </c>
      <c r="G25" s="5">
        <v>1.55</v>
      </c>
    </row>
    <row r="26" spans="1:12" s="6" customFormat="1">
      <c r="A26" s="9"/>
      <c r="B26" s="6" t="s">
        <v>24</v>
      </c>
      <c r="C26" s="15">
        <v>4000000</v>
      </c>
      <c r="D26" s="15">
        <f>C26*G26</f>
        <v>6200000</v>
      </c>
      <c r="E26" s="16">
        <v>1</v>
      </c>
      <c r="F26" s="15">
        <f>D26*E26</f>
        <v>6200000</v>
      </c>
      <c r="G26" s="5">
        <v>1.55</v>
      </c>
    </row>
    <row r="27" spans="1:12" s="6" customFormat="1">
      <c r="A27" s="9"/>
      <c r="B27" s="6" t="s">
        <v>25</v>
      </c>
      <c r="C27" s="15">
        <v>2500000</v>
      </c>
      <c r="D27" s="15">
        <f t="shared" ref="D27:D36" si="2">C27*G27</f>
        <v>3875000</v>
      </c>
      <c r="E27" s="16">
        <v>1</v>
      </c>
      <c r="F27" s="15">
        <f t="shared" ref="F27:F36" si="3">D27*E27</f>
        <v>3875000</v>
      </c>
      <c r="G27" s="5">
        <v>1.55</v>
      </c>
    </row>
    <row r="28" spans="1:12" s="6" customFormat="1">
      <c r="A28" s="9"/>
      <c r="B28" s="6" t="s">
        <v>26</v>
      </c>
      <c r="C28" s="15">
        <v>2500000</v>
      </c>
      <c r="D28" s="15">
        <f t="shared" si="2"/>
        <v>3875000</v>
      </c>
      <c r="E28" s="16">
        <v>1</v>
      </c>
      <c r="F28" s="15">
        <f t="shared" si="3"/>
        <v>3875000</v>
      </c>
      <c r="G28" s="5">
        <v>1.55</v>
      </c>
    </row>
    <row r="29" spans="1:12" s="6" customFormat="1">
      <c r="A29" s="9"/>
      <c r="B29" s="6" t="s">
        <v>27</v>
      </c>
      <c r="C29" s="15">
        <v>900000</v>
      </c>
      <c r="D29" s="15">
        <f t="shared" si="2"/>
        <v>1395000</v>
      </c>
      <c r="E29" s="25">
        <v>7</v>
      </c>
      <c r="F29" s="15">
        <f t="shared" si="3"/>
        <v>9765000</v>
      </c>
      <c r="G29" s="5">
        <v>1.55</v>
      </c>
      <c r="H29" s="6" t="s">
        <v>28</v>
      </c>
    </row>
    <row r="30" spans="1:12" s="6" customFormat="1">
      <c r="A30" s="9"/>
      <c r="B30" s="6" t="s">
        <v>29</v>
      </c>
      <c r="C30" s="15">
        <v>1200000</v>
      </c>
      <c r="D30" s="15">
        <f t="shared" si="2"/>
        <v>1860000</v>
      </c>
      <c r="E30" s="16">
        <v>3</v>
      </c>
      <c r="F30" s="15">
        <f t="shared" si="3"/>
        <v>5580000</v>
      </c>
      <c r="G30" s="5">
        <v>1.55</v>
      </c>
    </row>
    <row r="31" spans="1:12" s="6" customFormat="1">
      <c r="A31" s="9"/>
      <c r="B31" s="6" t="s">
        <v>30</v>
      </c>
      <c r="C31" s="15">
        <v>2000000</v>
      </c>
      <c r="D31" s="15">
        <f t="shared" si="2"/>
        <v>3100000</v>
      </c>
      <c r="E31" s="16">
        <v>1</v>
      </c>
      <c r="F31" s="15">
        <f t="shared" si="3"/>
        <v>3100000</v>
      </c>
      <c r="G31" s="5">
        <v>1.55</v>
      </c>
    </row>
    <row r="32" spans="1:12" s="6" customFormat="1">
      <c r="A32" s="9"/>
      <c r="B32" s="6" t="s">
        <v>16</v>
      </c>
      <c r="C32" s="15">
        <v>750000</v>
      </c>
      <c r="D32" s="15">
        <f t="shared" si="2"/>
        <v>1162500</v>
      </c>
      <c r="E32" s="16">
        <v>1</v>
      </c>
      <c r="F32" s="15">
        <f t="shared" si="3"/>
        <v>1162500</v>
      </c>
      <c r="G32" s="5">
        <v>1.55</v>
      </c>
    </row>
    <row r="33" spans="1:7" s="6" customFormat="1">
      <c r="A33" s="9"/>
      <c r="B33" s="6" t="s">
        <v>31</v>
      </c>
      <c r="C33" s="15">
        <v>1500000</v>
      </c>
      <c r="D33" s="15">
        <f t="shared" si="2"/>
        <v>2325000</v>
      </c>
      <c r="E33" s="16">
        <v>3</v>
      </c>
      <c r="F33" s="15">
        <f t="shared" si="3"/>
        <v>6975000</v>
      </c>
      <c r="G33" s="5">
        <v>1.55</v>
      </c>
    </row>
    <row r="34" spans="1:7" s="6" customFormat="1">
      <c r="A34" s="9"/>
      <c r="B34" s="6" t="s">
        <v>32</v>
      </c>
      <c r="C34" s="15">
        <v>2500000</v>
      </c>
      <c r="D34" s="15">
        <f t="shared" si="2"/>
        <v>3875000</v>
      </c>
      <c r="E34" s="16">
        <v>1</v>
      </c>
      <c r="F34" s="15">
        <f t="shared" si="3"/>
        <v>3875000</v>
      </c>
      <c r="G34" s="5">
        <v>1.55</v>
      </c>
    </row>
    <row r="35" spans="1:7" s="6" customFormat="1">
      <c r="A35" s="9"/>
      <c r="B35" s="6" t="s">
        <v>33</v>
      </c>
      <c r="C35" s="15">
        <v>900000</v>
      </c>
      <c r="D35" s="15">
        <f t="shared" si="2"/>
        <v>1395000</v>
      </c>
      <c r="E35" s="16">
        <v>6</v>
      </c>
      <c r="F35" s="15">
        <f t="shared" si="3"/>
        <v>8370000</v>
      </c>
      <c r="G35" s="5">
        <v>1.55</v>
      </c>
    </row>
    <row r="36" spans="1:7" s="6" customFormat="1">
      <c r="A36" s="9"/>
      <c r="B36" s="6" t="s">
        <v>20</v>
      </c>
      <c r="C36" s="15">
        <v>650000</v>
      </c>
      <c r="D36" s="15">
        <f t="shared" si="2"/>
        <v>1007500</v>
      </c>
      <c r="E36" s="16">
        <v>6</v>
      </c>
      <c r="F36" s="15">
        <f t="shared" si="3"/>
        <v>6045000</v>
      </c>
      <c r="G36" s="5">
        <v>1.55</v>
      </c>
    </row>
    <row r="37" spans="1:7" s="6" customFormat="1" ht="14.25" thickBot="1">
      <c r="A37" s="9"/>
      <c r="E37" s="12">
        <f>SUM(E26:E36)</f>
        <v>31</v>
      </c>
      <c r="F37" s="17">
        <f>SUM(F26:F36)</f>
        <v>58822500</v>
      </c>
      <c r="G37" s="5">
        <v>1.55</v>
      </c>
    </row>
    <row r="38" spans="1:7" s="6" customFormat="1" ht="14.25" thickBot="1">
      <c r="A38" s="9"/>
      <c r="B38" s="3" t="s">
        <v>34</v>
      </c>
      <c r="C38" s="18">
        <f>F37</f>
        <v>58822500</v>
      </c>
      <c r="E38" s="8"/>
      <c r="G38" s="5">
        <v>1.55</v>
      </c>
    </row>
    <row r="39" spans="1:7" s="6" customFormat="1">
      <c r="A39" s="9"/>
      <c r="E39" s="8"/>
      <c r="G39" s="5">
        <v>1.55</v>
      </c>
    </row>
    <row r="40" spans="1:7">
      <c r="G40" s="5">
        <v>1.55</v>
      </c>
    </row>
    <row r="41" spans="1:7" s="3" customFormat="1">
      <c r="A41" s="7"/>
      <c r="B41" s="3" t="s">
        <v>6</v>
      </c>
      <c r="C41" s="3" t="s">
        <v>7</v>
      </c>
      <c r="D41" s="3" t="s">
        <v>8</v>
      </c>
      <c r="E41" s="8" t="s">
        <v>9</v>
      </c>
      <c r="F41" s="3" t="s">
        <v>10</v>
      </c>
      <c r="G41" s="5">
        <v>1.55</v>
      </c>
    </row>
    <row r="42" spans="1:7" s="6" customFormat="1">
      <c r="A42" s="9"/>
      <c r="B42" s="6" t="s">
        <v>35</v>
      </c>
      <c r="C42" s="15">
        <v>6000000</v>
      </c>
      <c r="D42" s="15">
        <f>C42*G42</f>
        <v>9300000</v>
      </c>
      <c r="E42" s="16">
        <v>1</v>
      </c>
      <c r="F42" s="15">
        <f>D42*E42</f>
        <v>9300000</v>
      </c>
      <c r="G42" s="5">
        <v>1.55</v>
      </c>
    </row>
    <row r="43" spans="1:7" s="6" customFormat="1">
      <c r="A43" s="9"/>
      <c r="B43" s="6" t="s">
        <v>36</v>
      </c>
      <c r="C43" s="15">
        <v>4000000</v>
      </c>
      <c r="D43" s="15">
        <f t="shared" ref="D43:D60" si="4">C43*G43</f>
        <v>6200000</v>
      </c>
      <c r="E43" s="16">
        <v>1</v>
      </c>
      <c r="F43" s="15">
        <f t="shared" ref="F43:F60" si="5">D43*E43</f>
        <v>6200000</v>
      </c>
      <c r="G43" s="5">
        <v>1.55</v>
      </c>
    </row>
    <row r="44" spans="1:7" s="6" customFormat="1">
      <c r="A44" s="9"/>
      <c r="B44" s="6" t="s">
        <v>37</v>
      </c>
      <c r="C44" s="15">
        <v>4000000</v>
      </c>
      <c r="D44" s="15">
        <f t="shared" si="4"/>
        <v>6200000</v>
      </c>
      <c r="E44" s="16">
        <v>1</v>
      </c>
      <c r="F44" s="15">
        <f t="shared" si="5"/>
        <v>6200000</v>
      </c>
      <c r="G44" s="5">
        <v>1.55</v>
      </c>
    </row>
    <row r="45" spans="1:7" s="6" customFormat="1">
      <c r="A45" s="9"/>
      <c r="B45" s="6" t="s">
        <v>38</v>
      </c>
      <c r="C45" s="23">
        <v>4000000</v>
      </c>
      <c r="D45" s="15">
        <f t="shared" si="4"/>
        <v>6200000</v>
      </c>
      <c r="E45" s="16">
        <v>1</v>
      </c>
      <c r="F45" s="15">
        <f t="shared" si="5"/>
        <v>6200000</v>
      </c>
      <c r="G45" s="5">
        <v>1.55</v>
      </c>
    </row>
    <row r="46" spans="1:7" s="6" customFormat="1">
      <c r="A46" s="9"/>
      <c r="B46" s="6" t="s">
        <v>39</v>
      </c>
      <c r="C46" s="23">
        <v>1200000</v>
      </c>
      <c r="D46" s="15">
        <f t="shared" si="4"/>
        <v>1860000</v>
      </c>
      <c r="E46" s="16">
        <v>1</v>
      </c>
      <c r="F46" s="15">
        <f t="shared" si="5"/>
        <v>1860000</v>
      </c>
      <c r="G46" s="5">
        <v>1.55</v>
      </c>
    </row>
    <row r="47" spans="1:7" s="6" customFormat="1">
      <c r="A47" s="9"/>
      <c r="B47" s="24" t="s">
        <v>40</v>
      </c>
      <c r="C47" s="23">
        <v>4000000</v>
      </c>
      <c r="D47" s="23">
        <f t="shared" si="4"/>
        <v>6200000</v>
      </c>
      <c r="E47" s="25">
        <v>1</v>
      </c>
      <c r="F47" s="23">
        <f t="shared" si="5"/>
        <v>6200000</v>
      </c>
      <c r="G47" s="5">
        <v>1.55</v>
      </c>
    </row>
    <row r="48" spans="1:7" s="6" customFormat="1">
      <c r="A48" s="9"/>
      <c r="B48" s="6" t="s">
        <v>41</v>
      </c>
      <c r="C48" s="15">
        <v>2000000</v>
      </c>
      <c r="D48" s="15">
        <f t="shared" si="4"/>
        <v>3100000</v>
      </c>
      <c r="E48" s="16">
        <v>1</v>
      </c>
      <c r="F48" s="15">
        <f t="shared" si="5"/>
        <v>3100000</v>
      </c>
      <c r="G48" s="5">
        <v>1.55</v>
      </c>
    </row>
    <row r="49" spans="1:7" s="6" customFormat="1">
      <c r="A49" s="9"/>
      <c r="B49" s="6" t="s">
        <v>42</v>
      </c>
      <c r="C49" s="15">
        <v>2000000</v>
      </c>
      <c r="D49" s="15">
        <f t="shared" si="4"/>
        <v>3100000</v>
      </c>
      <c r="E49" s="16">
        <v>1</v>
      </c>
      <c r="F49" s="15">
        <f t="shared" si="5"/>
        <v>3100000</v>
      </c>
      <c r="G49" s="5">
        <v>1.55</v>
      </c>
    </row>
    <row r="50" spans="1:7" s="6" customFormat="1">
      <c r="A50" s="9"/>
      <c r="B50" s="6" t="s">
        <v>43</v>
      </c>
      <c r="C50" s="15">
        <v>2000000</v>
      </c>
      <c r="D50" s="15">
        <f t="shared" si="4"/>
        <v>3100000</v>
      </c>
      <c r="E50" s="16">
        <v>1</v>
      </c>
      <c r="F50" s="15">
        <f t="shared" si="5"/>
        <v>3100000</v>
      </c>
      <c r="G50" s="5">
        <v>1.55</v>
      </c>
    </row>
    <row r="51" spans="1:7" s="6" customFormat="1">
      <c r="A51" s="9"/>
      <c r="B51" s="6" t="s">
        <v>44</v>
      </c>
      <c r="C51" s="15">
        <v>900000</v>
      </c>
      <c r="D51" s="15">
        <f t="shared" si="4"/>
        <v>1395000</v>
      </c>
      <c r="E51" s="16">
        <v>2</v>
      </c>
      <c r="F51" s="15">
        <f t="shared" si="5"/>
        <v>2790000</v>
      </c>
      <c r="G51" s="5">
        <v>1.55</v>
      </c>
    </row>
    <row r="52" spans="1:7" s="6" customFormat="1">
      <c r="A52" s="9"/>
      <c r="B52" s="24" t="s">
        <v>45</v>
      </c>
      <c r="C52" s="23">
        <v>2000000</v>
      </c>
      <c r="D52" s="23">
        <f t="shared" si="4"/>
        <v>3100000</v>
      </c>
      <c r="E52" s="25">
        <v>1</v>
      </c>
      <c r="F52" s="23">
        <f t="shared" si="5"/>
        <v>3100000</v>
      </c>
      <c r="G52" s="5">
        <v>1.55</v>
      </c>
    </row>
    <row r="53" spans="1:7" s="6" customFormat="1">
      <c r="A53" s="9"/>
      <c r="B53" s="6" t="s">
        <v>46</v>
      </c>
      <c r="C53" s="15">
        <v>2500000</v>
      </c>
      <c r="D53" s="15">
        <f t="shared" si="4"/>
        <v>3875000</v>
      </c>
      <c r="E53" s="16">
        <v>1</v>
      </c>
      <c r="F53" s="15">
        <f t="shared" si="5"/>
        <v>3875000</v>
      </c>
      <c r="G53" s="5">
        <v>1.55</v>
      </c>
    </row>
    <row r="54" spans="1:7" s="6" customFormat="1">
      <c r="A54" s="9"/>
      <c r="B54" s="6" t="s">
        <v>16</v>
      </c>
      <c r="C54" s="15">
        <v>850000</v>
      </c>
      <c r="D54" s="15">
        <f t="shared" si="4"/>
        <v>1317500</v>
      </c>
      <c r="E54" s="16">
        <v>1</v>
      </c>
      <c r="F54" s="15">
        <f t="shared" si="5"/>
        <v>1317500</v>
      </c>
      <c r="G54" s="5">
        <v>1.55</v>
      </c>
    </row>
    <row r="55" spans="1:7" s="6" customFormat="1">
      <c r="A55" s="9"/>
      <c r="B55" s="6" t="s">
        <v>47</v>
      </c>
      <c r="C55" s="15">
        <v>1200000</v>
      </c>
      <c r="D55" s="15">
        <f t="shared" si="4"/>
        <v>1860000</v>
      </c>
      <c r="E55" s="16">
        <v>1</v>
      </c>
      <c r="F55" s="15">
        <f t="shared" si="5"/>
        <v>1860000</v>
      </c>
      <c r="G55" s="5">
        <v>1.55</v>
      </c>
    </row>
    <row r="56" spans="1:7" s="6" customFormat="1">
      <c r="A56" s="9"/>
      <c r="B56" s="6" t="s">
        <v>48</v>
      </c>
      <c r="C56" s="15">
        <v>1200000</v>
      </c>
      <c r="D56" s="15">
        <f t="shared" si="4"/>
        <v>1860000</v>
      </c>
      <c r="E56" s="16">
        <v>1</v>
      </c>
      <c r="F56" s="15">
        <f t="shared" si="5"/>
        <v>1860000</v>
      </c>
      <c r="G56" s="5">
        <v>1.55</v>
      </c>
    </row>
    <row r="57" spans="1:7" s="6" customFormat="1">
      <c r="A57" s="9"/>
      <c r="B57" s="6" t="s">
        <v>49</v>
      </c>
      <c r="C57" s="15">
        <v>500000</v>
      </c>
      <c r="D57" s="15">
        <f t="shared" si="4"/>
        <v>775000</v>
      </c>
      <c r="E57" s="16">
        <v>1</v>
      </c>
      <c r="F57" s="15">
        <f t="shared" si="5"/>
        <v>775000</v>
      </c>
      <c r="G57" s="5">
        <v>1.55</v>
      </c>
    </row>
    <row r="58" spans="1:7" s="6" customFormat="1">
      <c r="A58" s="9"/>
      <c r="B58" s="24" t="s">
        <v>50</v>
      </c>
      <c r="C58" s="23">
        <v>500000</v>
      </c>
      <c r="D58" s="23">
        <f t="shared" si="4"/>
        <v>775000</v>
      </c>
      <c r="E58" s="25">
        <v>2</v>
      </c>
      <c r="F58" s="23">
        <f t="shared" si="5"/>
        <v>1550000</v>
      </c>
      <c r="G58" s="5">
        <v>1.55</v>
      </c>
    </row>
    <row r="59" spans="1:7" s="6" customFormat="1">
      <c r="A59" s="9"/>
      <c r="B59" s="6" t="s">
        <v>51</v>
      </c>
      <c r="C59" s="15">
        <v>1000000</v>
      </c>
      <c r="D59" s="15">
        <f t="shared" si="4"/>
        <v>1550000</v>
      </c>
      <c r="E59" s="16">
        <v>1</v>
      </c>
      <c r="F59" s="15">
        <f t="shared" si="5"/>
        <v>1550000</v>
      </c>
      <c r="G59" s="5">
        <v>1.55</v>
      </c>
    </row>
    <row r="60" spans="1:7" s="6" customFormat="1">
      <c r="A60" s="9"/>
      <c r="B60" s="6" t="s">
        <v>52</v>
      </c>
      <c r="C60" s="15">
        <v>1000000</v>
      </c>
      <c r="D60" s="15">
        <f t="shared" si="4"/>
        <v>1550000</v>
      </c>
      <c r="E60" s="16">
        <v>1</v>
      </c>
      <c r="F60" s="15">
        <f t="shared" si="5"/>
        <v>1550000</v>
      </c>
      <c r="G60" s="5">
        <v>1.55</v>
      </c>
    </row>
    <row r="61" spans="1:7" s="6" customFormat="1" ht="14.25" thickBot="1">
      <c r="A61" s="9"/>
      <c r="E61" s="12">
        <f>SUM(E42:E60)</f>
        <v>21</v>
      </c>
      <c r="F61" s="17">
        <f>SUM(F42:F60)</f>
        <v>65487500</v>
      </c>
    </row>
    <row r="62" spans="1:7" s="6" customFormat="1" ht="14.25" thickBot="1">
      <c r="A62" s="9"/>
      <c r="B62" s="3" t="s">
        <v>53</v>
      </c>
      <c r="C62" s="18">
        <f>F61</f>
        <v>65487500</v>
      </c>
      <c r="E62" s="8"/>
    </row>
  </sheetData>
  <phoneticPr fontId="5" type="noConversion"/>
  <pageMargins left="0.75" right="0.75" top="1" bottom="1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</sheetPr>
  <dimension ref="A1:H52"/>
  <sheetViews>
    <sheetView showGridLines="0" zoomScale="112" zoomScaleNormal="112" zoomScalePageLayoutView="144" workbookViewId="0">
      <selection activeCell="B5" sqref="B5:C5"/>
    </sheetView>
  </sheetViews>
  <sheetFormatPr defaultColWidth="10.85546875" defaultRowHeight="11.25"/>
  <cols>
    <col min="1" max="1" width="24" style="34" bestFit="1" customWidth="1"/>
    <col min="2" max="2" width="5.42578125" style="35" bestFit="1" customWidth="1"/>
    <col min="3" max="3" width="13.28515625" style="35" customWidth="1"/>
    <col min="4" max="4" width="6.42578125" style="35" bestFit="1" customWidth="1"/>
    <col min="5" max="5" width="15.7109375" style="35" customWidth="1"/>
    <col min="6" max="6" width="21.42578125" style="34" customWidth="1"/>
    <col min="7" max="16384" width="10.85546875" style="34"/>
  </cols>
  <sheetData>
    <row r="1" spans="1:8" ht="15.95" customHeight="1">
      <c r="A1" s="96" t="s">
        <v>54</v>
      </c>
      <c r="B1" s="96"/>
      <c r="C1" s="96"/>
      <c r="D1" s="96"/>
      <c r="E1" s="96"/>
      <c r="F1" s="96"/>
      <c r="H1" s="75"/>
    </row>
    <row r="2" spans="1:8" ht="15.75">
      <c r="A2" s="97"/>
      <c r="B2" s="97"/>
      <c r="C2" s="97"/>
      <c r="D2" s="97"/>
      <c r="E2" s="97"/>
      <c r="F2" s="97"/>
      <c r="H2" s="75"/>
    </row>
    <row r="3" spans="1:8" ht="15.75">
      <c r="A3" s="97" t="s">
        <v>55</v>
      </c>
      <c r="B3" s="97"/>
      <c r="C3" s="97"/>
      <c r="D3" s="97"/>
      <c r="E3" s="97"/>
      <c r="F3" s="97"/>
      <c r="H3" s="75"/>
    </row>
    <row r="4" spans="1:8" ht="66" customHeight="1" thickBot="1">
      <c r="A4" s="100" t="s">
        <v>56</v>
      </c>
      <c r="B4" s="100"/>
      <c r="C4" s="100"/>
      <c r="D4" s="100"/>
      <c r="E4" s="100"/>
      <c r="F4" s="100"/>
      <c r="H4" s="75"/>
    </row>
    <row r="5" spans="1:8" ht="27" customHeight="1">
      <c r="A5" s="67" t="s">
        <v>57</v>
      </c>
      <c r="B5" s="98" t="s">
        <v>58</v>
      </c>
      <c r="C5" s="99"/>
      <c r="D5" s="93" t="s">
        <v>59</v>
      </c>
      <c r="E5" s="95"/>
      <c r="F5" s="68">
        <v>163</v>
      </c>
    </row>
    <row r="6" spans="1:8" ht="23.1" customHeight="1" thickBot="1">
      <c r="A6" s="64" t="s">
        <v>60</v>
      </c>
      <c r="B6" s="65"/>
      <c r="C6" s="65"/>
      <c r="D6" s="90">
        <f>D9+D25+D41</f>
        <v>12</v>
      </c>
      <c r="E6" s="91"/>
      <c r="F6" s="92"/>
    </row>
    <row r="7" spans="1:8" s="36" customFormat="1" ht="13.5" customHeight="1" thickBot="1">
      <c r="A7" s="101" t="s">
        <v>61</v>
      </c>
      <c r="B7" s="102"/>
      <c r="C7" s="102"/>
      <c r="D7" s="102"/>
      <c r="E7" s="102"/>
      <c r="F7" s="103"/>
    </row>
    <row r="8" spans="1:8" s="36" customFormat="1" ht="13.5" customHeight="1" thickBot="1">
      <c r="A8" s="101" t="s">
        <v>62</v>
      </c>
      <c r="B8" s="102"/>
      <c r="C8" s="102"/>
      <c r="D8" s="102"/>
      <c r="E8" s="102"/>
      <c r="F8" s="103"/>
    </row>
    <row r="9" spans="1:8" ht="23.1" customHeight="1" thickBot="1">
      <c r="A9" s="64" t="s">
        <v>63</v>
      </c>
      <c r="B9" s="65"/>
      <c r="C9" s="65"/>
      <c r="D9" s="90">
        <v>3</v>
      </c>
      <c r="E9" s="91"/>
      <c r="F9" s="92"/>
    </row>
    <row r="10" spans="1:8" s="36" customFormat="1" ht="22.5">
      <c r="A10" s="54" t="s">
        <v>64</v>
      </c>
      <c r="B10" s="55" t="s">
        <v>65</v>
      </c>
      <c r="C10" s="55" t="s">
        <v>66</v>
      </c>
      <c r="D10" s="55" t="s">
        <v>67</v>
      </c>
      <c r="E10" s="55" t="s">
        <v>68</v>
      </c>
      <c r="F10" s="56" t="s">
        <v>69</v>
      </c>
    </row>
    <row r="11" spans="1:8" ht="11.25" customHeight="1">
      <c r="A11" s="52" t="s">
        <v>70</v>
      </c>
      <c r="B11" s="48">
        <v>1</v>
      </c>
      <c r="C11" s="59"/>
      <c r="D11" s="57">
        <f>+$D$9</f>
        <v>3</v>
      </c>
      <c r="E11" s="58">
        <v>0.2</v>
      </c>
      <c r="F11" s="60"/>
    </row>
    <row r="12" spans="1:8" ht="24" customHeight="1">
      <c r="A12" s="52" t="s">
        <v>71</v>
      </c>
      <c r="B12" s="48">
        <v>1</v>
      </c>
      <c r="C12" s="59"/>
      <c r="D12" s="57">
        <f t="shared" ref="D12:D14" si="0">+$D$9</f>
        <v>3</v>
      </c>
      <c r="E12" s="58">
        <v>1</v>
      </c>
      <c r="F12" s="60"/>
    </row>
    <row r="13" spans="1:8" ht="11.25" customHeight="1">
      <c r="A13" s="37" t="s">
        <v>72</v>
      </c>
      <c r="B13" s="48">
        <v>0</v>
      </c>
      <c r="C13" s="59"/>
      <c r="D13" s="57">
        <f t="shared" si="0"/>
        <v>3</v>
      </c>
      <c r="E13" s="58">
        <v>0</v>
      </c>
      <c r="F13" s="60"/>
    </row>
    <row r="14" spans="1:8" ht="11.25" customHeight="1">
      <c r="A14" s="52" t="s">
        <v>73</v>
      </c>
      <c r="B14" s="48">
        <v>0</v>
      </c>
      <c r="C14" s="59"/>
      <c r="D14" s="57">
        <f t="shared" si="0"/>
        <v>3</v>
      </c>
      <c r="E14" s="58">
        <v>0</v>
      </c>
      <c r="F14" s="60"/>
    </row>
    <row r="15" spans="1:8" ht="11.25" customHeight="1">
      <c r="A15" s="80" t="s">
        <v>74</v>
      </c>
      <c r="B15" s="48">
        <v>1</v>
      </c>
      <c r="C15" s="59"/>
      <c r="D15" s="57">
        <v>3</v>
      </c>
      <c r="E15" s="58">
        <v>1</v>
      </c>
      <c r="F15" s="60"/>
    </row>
    <row r="16" spans="1:8" s="36" customFormat="1" ht="15" customHeight="1">
      <c r="A16" s="80" t="s">
        <v>75</v>
      </c>
      <c r="B16" s="48">
        <v>1</v>
      </c>
      <c r="C16" s="59"/>
      <c r="D16" s="57">
        <v>3</v>
      </c>
      <c r="E16" s="58">
        <v>1</v>
      </c>
      <c r="F16" s="60"/>
    </row>
    <row r="17" spans="1:6" s="36" customFormat="1" ht="18.75" customHeight="1" thickBot="1">
      <c r="A17" s="80" t="s">
        <v>76</v>
      </c>
      <c r="B17" s="48">
        <v>0</v>
      </c>
      <c r="C17" s="59"/>
      <c r="D17" s="57">
        <v>0</v>
      </c>
      <c r="E17" s="58">
        <v>0</v>
      </c>
      <c r="F17" s="60"/>
    </row>
    <row r="18" spans="1:6" ht="12" thickBot="1">
      <c r="A18" s="88" t="s">
        <v>77</v>
      </c>
      <c r="B18" s="89"/>
      <c r="C18" s="89"/>
      <c r="D18" s="89"/>
      <c r="E18" s="89"/>
      <c r="F18" s="66"/>
    </row>
    <row r="20" spans="1:6" ht="22.5">
      <c r="A20" s="79" t="s">
        <v>78</v>
      </c>
    </row>
    <row r="22" spans="1:6" ht="12" thickBot="1"/>
    <row r="23" spans="1:6" s="36" customFormat="1" ht="13.5" customHeight="1" thickBot="1">
      <c r="A23" s="93" t="s">
        <v>79</v>
      </c>
      <c r="B23" s="94"/>
      <c r="C23" s="94"/>
      <c r="D23" s="94"/>
      <c r="E23" s="94"/>
      <c r="F23" s="95"/>
    </row>
    <row r="24" spans="1:6" s="36" customFormat="1" ht="13.5" customHeight="1" thickBot="1">
      <c r="A24" s="93" t="s">
        <v>80</v>
      </c>
      <c r="B24" s="94"/>
      <c r="C24" s="94"/>
      <c r="D24" s="94"/>
      <c r="E24" s="94"/>
      <c r="F24" s="95"/>
    </row>
    <row r="25" spans="1:6" ht="23.1" customHeight="1" thickBot="1">
      <c r="A25" s="93" t="s">
        <v>81</v>
      </c>
      <c r="B25" s="94"/>
      <c r="C25" s="95"/>
      <c r="D25" s="90">
        <v>7</v>
      </c>
      <c r="E25" s="91"/>
      <c r="F25" s="92"/>
    </row>
    <row r="26" spans="1:6" s="36" customFormat="1" ht="22.5">
      <c r="A26" s="54" t="s">
        <v>64</v>
      </c>
      <c r="B26" s="55" t="s">
        <v>65</v>
      </c>
      <c r="C26" s="55" t="s">
        <v>66</v>
      </c>
      <c r="D26" s="55" t="s">
        <v>67</v>
      </c>
      <c r="E26" s="55" t="s">
        <v>68</v>
      </c>
      <c r="F26" s="56" t="s">
        <v>69</v>
      </c>
    </row>
    <row r="27" spans="1:6" ht="11.25" customHeight="1">
      <c r="A27" s="52" t="s">
        <v>70</v>
      </c>
      <c r="B27" s="48">
        <v>1</v>
      </c>
      <c r="C27" s="59"/>
      <c r="D27" s="57">
        <f>+$D$25</f>
        <v>7</v>
      </c>
      <c r="E27" s="58">
        <v>0.2</v>
      </c>
      <c r="F27" s="60"/>
    </row>
    <row r="28" spans="1:6" ht="24" customHeight="1">
      <c r="A28" s="52" t="s">
        <v>71</v>
      </c>
      <c r="B28" s="48">
        <v>1</v>
      </c>
      <c r="C28" s="59"/>
      <c r="D28" s="57">
        <f t="shared" ref="D28:D33" si="1">+$D$25</f>
        <v>7</v>
      </c>
      <c r="E28" s="58">
        <v>1</v>
      </c>
      <c r="F28" s="60"/>
    </row>
    <row r="29" spans="1:6" ht="11.25" customHeight="1">
      <c r="A29" s="37" t="s">
        <v>72</v>
      </c>
      <c r="B29" s="48">
        <v>1</v>
      </c>
      <c r="C29" s="59"/>
      <c r="D29" s="57">
        <f t="shared" si="1"/>
        <v>7</v>
      </c>
      <c r="E29" s="58">
        <v>0.2</v>
      </c>
      <c r="F29" s="60"/>
    </row>
    <row r="30" spans="1:6" ht="11.25" customHeight="1">
      <c r="A30" s="52" t="s">
        <v>73</v>
      </c>
      <c r="B30" s="48">
        <v>1</v>
      </c>
      <c r="C30" s="59"/>
      <c r="D30" s="57">
        <f t="shared" si="1"/>
        <v>7</v>
      </c>
      <c r="E30" s="58">
        <v>0.2</v>
      </c>
      <c r="F30" s="60"/>
    </row>
    <row r="31" spans="1:6" ht="11.25" customHeight="1">
      <c r="A31" s="80" t="s">
        <v>74</v>
      </c>
      <c r="B31" s="48">
        <v>1</v>
      </c>
      <c r="C31" s="59"/>
      <c r="D31" s="57">
        <f t="shared" si="1"/>
        <v>7</v>
      </c>
      <c r="E31" s="58">
        <v>0.3</v>
      </c>
      <c r="F31" s="60"/>
    </row>
    <row r="32" spans="1:6" s="36" customFormat="1" ht="26.1" customHeight="1">
      <c r="A32" s="80" t="s">
        <v>75</v>
      </c>
      <c r="B32" s="48">
        <v>1</v>
      </c>
      <c r="C32" s="59"/>
      <c r="D32" s="57">
        <f t="shared" si="1"/>
        <v>7</v>
      </c>
      <c r="E32" s="58">
        <v>1</v>
      </c>
      <c r="F32" s="60"/>
    </row>
    <row r="33" spans="1:6" s="36" customFormat="1" ht="26.1" customHeight="1" thickBot="1">
      <c r="A33" s="80" t="s">
        <v>76</v>
      </c>
      <c r="B33" s="48">
        <v>1</v>
      </c>
      <c r="C33" s="59"/>
      <c r="D33" s="57">
        <f t="shared" si="1"/>
        <v>7</v>
      </c>
      <c r="E33" s="58">
        <v>1</v>
      </c>
      <c r="F33" s="60"/>
    </row>
    <row r="34" spans="1:6" ht="12" thickBot="1">
      <c r="A34" s="88" t="s">
        <v>77</v>
      </c>
      <c r="B34" s="89"/>
      <c r="C34" s="89"/>
      <c r="D34" s="89"/>
      <c r="E34" s="89"/>
      <c r="F34" s="66"/>
    </row>
    <row r="36" spans="1:6" ht="22.5">
      <c r="A36" s="79" t="s">
        <v>78</v>
      </c>
    </row>
    <row r="38" spans="1:6" ht="12" thickBot="1"/>
    <row r="39" spans="1:6" s="36" customFormat="1" ht="13.5" customHeight="1" thickBot="1">
      <c r="A39" s="93" t="s">
        <v>82</v>
      </c>
      <c r="B39" s="94"/>
      <c r="C39" s="94"/>
      <c r="D39" s="94"/>
      <c r="E39" s="94"/>
      <c r="F39" s="95"/>
    </row>
    <row r="40" spans="1:6" s="36" customFormat="1" ht="13.5" customHeight="1" thickBot="1">
      <c r="A40" s="93" t="s">
        <v>83</v>
      </c>
      <c r="B40" s="94"/>
      <c r="C40" s="94"/>
      <c r="D40" s="94"/>
      <c r="E40" s="94"/>
      <c r="F40" s="95"/>
    </row>
    <row r="41" spans="1:6" ht="23.1" customHeight="1" thickBot="1">
      <c r="A41" s="93" t="s">
        <v>84</v>
      </c>
      <c r="B41" s="94"/>
      <c r="C41" s="95"/>
      <c r="D41" s="90">
        <v>2</v>
      </c>
      <c r="E41" s="91"/>
      <c r="F41" s="92"/>
    </row>
    <row r="42" spans="1:6" s="36" customFormat="1" ht="22.5">
      <c r="A42" s="54" t="s">
        <v>64</v>
      </c>
      <c r="B42" s="55" t="s">
        <v>65</v>
      </c>
      <c r="C42" s="55" t="s">
        <v>66</v>
      </c>
      <c r="D42" s="55" t="s">
        <v>67</v>
      </c>
      <c r="E42" s="55" t="s">
        <v>68</v>
      </c>
      <c r="F42" s="56" t="s">
        <v>69</v>
      </c>
    </row>
    <row r="43" spans="1:6" ht="11.25" customHeight="1">
      <c r="A43" s="52" t="s">
        <v>70</v>
      </c>
      <c r="B43" s="48">
        <v>1</v>
      </c>
      <c r="C43" s="59"/>
      <c r="D43" s="57">
        <f>+$D$41</f>
        <v>2</v>
      </c>
      <c r="E43" s="58">
        <v>0.2</v>
      </c>
      <c r="F43" s="60"/>
    </row>
    <row r="44" spans="1:6" ht="24" customHeight="1">
      <c r="A44" s="52" t="s">
        <v>71</v>
      </c>
      <c r="B44" s="48">
        <v>1</v>
      </c>
      <c r="C44" s="59"/>
      <c r="D44" s="57">
        <f t="shared" ref="D44" si="2">+$D$41</f>
        <v>2</v>
      </c>
      <c r="E44" s="58">
        <v>0.5</v>
      </c>
      <c r="F44" s="60"/>
    </row>
    <row r="45" spans="1:6" ht="11.25" customHeight="1">
      <c r="A45" s="37" t="s">
        <v>72</v>
      </c>
      <c r="B45" s="48">
        <v>0</v>
      </c>
      <c r="C45" s="59"/>
      <c r="D45" s="57">
        <v>0</v>
      </c>
      <c r="E45" s="58">
        <v>0</v>
      </c>
      <c r="F45" s="60"/>
    </row>
    <row r="46" spans="1:6" ht="11.25" customHeight="1">
      <c r="A46" s="52" t="s">
        <v>73</v>
      </c>
      <c r="B46" s="48">
        <v>0</v>
      </c>
      <c r="C46" s="59"/>
      <c r="D46" s="57">
        <v>0</v>
      </c>
      <c r="E46" s="58">
        <v>0</v>
      </c>
      <c r="F46" s="60"/>
    </row>
    <row r="47" spans="1:6" ht="11.25" customHeight="1">
      <c r="A47" s="80" t="s">
        <v>74</v>
      </c>
      <c r="B47" s="48">
        <v>0</v>
      </c>
      <c r="C47" s="59"/>
      <c r="D47" s="57">
        <v>0</v>
      </c>
      <c r="E47" s="58">
        <v>0</v>
      </c>
      <c r="F47" s="60"/>
    </row>
    <row r="48" spans="1:6" s="36" customFormat="1" ht="26.1" customHeight="1">
      <c r="A48" s="80" t="s">
        <v>75</v>
      </c>
      <c r="B48" s="48">
        <v>0</v>
      </c>
      <c r="C48" s="59"/>
      <c r="D48" s="57">
        <v>0</v>
      </c>
      <c r="E48" s="58">
        <v>0</v>
      </c>
      <c r="F48" s="60"/>
    </row>
    <row r="49" spans="1:6" s="36" customFormat="1" ht="26.1" customHeight="1" thickBot="1">
      <c r="A49" s="80" t="s">
        <v>76</v>
      </c>
      <c r="B49" s="48">
        <v>0</v>
      </c>
      <c r="C49" s="59"/>
      <c r="D49" s="57">
        <v>0</v>
      </c>
      <c r="E49" s="58">
        <v>0</v>
      </c>
      <c r="F49" s="60"/>
    </row>
    <row r="50" spans="1:6" ht="12" thickBot="1">
      <c r="A50" s="88" t="s">
        <v>77</v>
      </c>
      <c r="B50" s="89"/>
      <c r="C50" s="89"/>
      <c r="D50" s="89"/>
      <c r="E50" s="89"/>
      <c r="F50" s="66"/>
    </row>
    <row r="52" spans="1:6" ht="22.5">
      <c r="A52" s="79" t="s">
        <v>78</v>
      </c>
      <c r="F52" s="85"/>
    </row>
  </sheetData>
  <mergeCells count="21">
    <mergeCell ref="A8:F8"/>
    <mergeCell ref="A7:F7"/>
    <mergeCell ref="A18:E18"/>
    <mergeCell ref="A40:F40"/>
    <mergeCell ref="D6:F6"/>
    <mergeCell ref="A24:F24"/>
    <mergeCell ref="A34:E34"/>
    <mergeCell ref="A1:F1"/>
    <mergeCell ref="A2:F2"/>
    <mergeCell ref="A3:F3"/>
    <mergeCell ref="B5:C5"/>
    <mergeCell ref="D5:E5"/>
    <mergeCell ref="A4:F4"/>
    <mergeCell ref="A50:E50"/>
    <mergeCell ref="D25:F25"/>
    <mergeCell ref="D41:F41"/>
    <mergeCell ref="D9:F9"/>
    <mergeCell ref="A23:F23"/>
    <mergeCell ref="A25:C25"/>
    <mergeCell ref="A39:F39"/>
    <mergeCell ref="A41:C41"/>
  </mergeCell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</sheetPr>
  <dimension ref="A1:F36"/>
  <sheetViews>
    <sheetView showGridLines="0" workbookViewId="0">
      <selection activeCell="A5" sqref="A5:A6"/>
    </sheetView>
  </sheetViews>
  <sheetFormatPr defaultColWidth="11.42578125" defaultRowHeight="12.75"/>
  <cols>
    <col min="1" max="1" width="32.85546875" customWidth="1"/>
    <col min="2" max="2" width="20.42578125" customWidth="1"/>
    <col min="3" max="3" width="34.85546875" customWidth="1"/>
  </cols>
  <sheetData>
    <row r="1" spans="1:6" ht="16.5" thickBot="1">
      <c r="A1" s="105" t="s">
        <v>54</v>
      </c>
      <c r="B1" s="105"/>
      <c r="C1" s="105"/>
      <c r="D1" s="70"/>
      <c r="E1" s="70"/>
      <c r="F1" s="70"/>
    </row>
    <row r="2" spans="1:6" ht="27.95" customHeight="1" thickBot="1">
      <c r="A2" s="107" t="s">
        <v>55</v>
      </c>
      <c r="B2" s="107"/>
      <c r="C2" s="107"/>
    </row>
    <row r="3" spans="1:6" ht="84" customHeight="1" thickBot="1">
      <c r="A3" s="108" t="s">
        <v>56</v>
      </c>
      <c r="B3" s="108"/>
      <c r="C3" s="108"/>
    </row>
    <row r="4" spans="1:6" ht="14.1" customHeight="1" thickBot="1">
      <c r="A4" s="106" t="s">
        <v>85</v>
      </c>
      <c r="B4" s="106"/>
      <c r="C4" s="106"/>
    </row>
    <row r="5" spans="1:6" ht="13.5" thickBot="1">
      <c r="A5" s="104" t="s">
        <v>86</v>
      </c>
      <c r="B5" s="81" t="s">
        <v>87</v>
      </c>
      <c r="C5" s="104" t="s">
        <v>88</v>
      </c>
    </row>
    <row r="6" spans="1:6" ht="13.5" thickBot="1">
      <c r="A6" s="104"/>
      <c r="B6" s="81" t="s">
        <v>89</v>
      </c>
      <c r="C6" s="104"/>
    </row>
    <row r="7" spans="1:6" ht="13.5" thickBot="1">
      <c r="A7" s="82" t="s">
        <v>70</v>
      </c>
      <c r="B7" s="83">
        <f>'COSTOS DE PERSONAL'!B11</f>
        <v>1</v>
      </c>
      <c r="C7" s="84">
        <f>'COSTOS DE PERSONAL'!E11</f>
        <v>0.2</v>
      </c>
    </row>
    <row r="8" spans="1:6" ht="32.25" customHeight="1" thickBot="1">
      <c r="A8" s="82" t="s">
        <v>71</v>
      </c>
      <c r="B8" s="83">
        <f>'COSTOS DE PERSONAL'!B12</f>
        <v>1</v>
      </c>
      <c r="C8" s="84">
        <f>'COSTOS DE PERSONAL'!E12</f>
        <v>1</v>
      </c>
    </row>
    <row r="9" spans="1:6" ht="13.5" thickBot="1">
      <c r="A9" s="82" t="s">
        <v>72</v>
      </c>
      <c r="B9" s="83">
        <f>'COSTOS DE PERSONAL'!B13</f>
        <v>0</v>
      </c>
      <c r="C9" s="84">
        <f>'COSTOS DE PERSONAL'!E13</f>
        <v>0</v>
      </c>
    </row>
    <row r="10" spans="1:6" ht="13.5" thickBot="1">
      <c r="A10" s="82" t="s">
        <v>73</v>
      </c>
      <c r="B10" s="83">
        <f>'COSTOS DE PERSONAL'!B14</f>
        <v>0</v>
      </c>
      <c r="C10" s="84">
        <f>'COSTOS DE PERSONAL'!E14</f>
        <v>0</v>
      </c>
    </row>
    <row r="11" spans="1:6" ht="13.5" thickBot="1">
      <c r="A11" s="82" t="s">
        <v>74</v>
      </c>
      <c r="B11" s="83">
        <f>'COSTOS DE PERSONAL'!B15</f>
        <v>1</v>
      </c>
      <c r="C11" s="84">
        <f>'COSTOS DE PERSONAL'!E15</f>
        <v>1</v>
      </c>
    </row>
    <row r="12" spans="1:6" ht="13.5" thickBot="1">
      <c r="A12" s="82" t="s">
        <v>75</v>
      </c>
      <c r="B12" s="83">
        <f>'COSTOS DE PERSONAL'!B16</f>
        <v>1</v>
      </c>
      <c r="C12" s="84">
        <f>'COSTOS DE PERSONAL'!E16</f>
        <v>1</v>
      </c>
    </row>
    <row r="13" spans="1:6" ht="13.5" thickBot="1">
      <c r="A13" s="82" t="s">
        <v>76</v>
      </c>
      <c r="B13" s="83">
        <f>'COSTOS DE PERSONAL'!B17</f>
        <v>0</v>
      </c>
      <c r="C13" s="84">
        <f>'COSTOS DE PERSONAL'!E17</f>
        <v>0</v>
      </c>
    </row>
    <row r="14" spans="1:6" ht="13.5" thickBot="1"/>
    <row r="15" spans="1:6" ht="13.5" thickBot="1">
      <c r="A15" s="106" t="s">
        <v>90</v>
      </c>
      <c r="B15" s="106"/>
      <c r="C15" s="106"/>
    </row>
    <row r="16" spans="1:6" ht="13.5" thickBot="1">
      <c r="A16" s="104" t="s">
        <v>86</v>
      </c>
      <c r="B16" s="81" t="s">
        <v>87</v>
      </c>
      <c r="C16" s="104" t="s">
        <v>88</v>
      </c>
    </row>
    <row r="17" spans="1:3" ht="13.5" thickBot="1">
      <c r="A17" s="104"/>
      <c r="B17" s="81" t="s">
        <v>89</v>
      </c>
      <c r="C17" s="104"/>
    </row>
    <row r="18" spans="1:3" ht="13.5" thickBot="1">
      <c r="A18" s="82" t="s">
        <v>70</v>
      </c>
      <c r="B18" s="83">
        <f>'COSTOS DE PERSONAL'!B27</f>
        <v>1</v>
      </c>
      <c r="C18" s="84">
        <f>'COSTOS DE PERSONAL'!E27</f>
        <v>0.2</v>
      </c>
    </row>
    <row r="19" spans="1:3" ht="26.25" thickBot="1">
      <c r="A19" s="82" t="s">
        <v>71</v>
      </c>
      <c r="B19" s="83">
        <f>'COSTOS DE PERSONAL'!B28</f>
        <v>1</v>
      </c>
      <c r="C19" s="84">
        <f>'COSTOS DE PERSONAL'!E28</f>
        <v>1</v>
      </c>
    </row>
    <row r="20" spans="1:3" ht="13.5" thickBot="1">
      <c r="A20" s="82" t="s">
        <v>72</v>
      </c>
      <c r="B20" s="83">
        <f>'COSTOS DE PERSONAL'!B29</f>
        <v>1</v>
      </c>
      <c r="C20" s="84">
        <f>'COSTOS DE PERSONAL'!E29</f>
        <v>0.2</v>
      </c>
    </row>
    <row r="21" spans="1:3" ht="13.5" thickBot="1">
      <c r="A21" s="82" t="s">
        <v>73</v>
      </c>
      <c r="B21" s="83">
        <f>'COSTOS DE PERSONAL'!B30</f>
        <v>1</v>
      </c>
      <c r="C21" s="84">
        <f>'COSTOS DE PERSONAL'!E30</f>
        <v>0.2</v>
      </c>
    </row>
    <row r="22" spans="1:3" ht="13.5" thickBot="1">
      <c r="A22" s="82" t="s">
        <v>74</v>
      </c>
      <c r="B22" s="83">
        <f>'COSTOS DE PERSONAL'!B31</f>
        <v>1</v>
      </c>
      <c r="C22" s="84">
        <f>'COSTOS DE PERSONAL'!E31</f>
        <v>0.3</v>
      </c>
    </row>
    <row r="23" spans="1:3" ht="13.5" thickBot="1">
      <c r="A23" s="82" t="s">
        <v>75</v>
      </c>
      <c r="B23" s="83">
        <f>'COSTOS DE PERSONAL'!B32</f>
        <v>1</v>
      </c>
      <c r="C23" s="84">
        <f>'COSTOS DE PERSONAL'!E32</f>
        <v>1</v>
      </c>
    </row>
    <row r="24" spans="1:3" ht="13.5" thickBot="1">
      <c r="A24" s="82" t="s">
        <v>76</v>
      </c>
      <c r="B24" s="83">
        <f>'COSTOS DE PERSONAL'!B33</f>
        <v>1</v>
      </c>
      <c r="C24" s="84">
        <f>'COSTOS DE PERSONAL'!E33</f>
        <v>1</v>
      </c>
    </row>
    <row r="26" spans="1:3" ht="13.5" thickBot="1"/>
    <row r="27" spans="1:3" ht="13.5" thickBot="1">
      <c r="A27" s="106" t="s">
        <v>91</v>
      </c>
      <c r="B27" s="106"/>
      <c r="C27" s="106"/>
    </row>
    <row r="28" spans="1:3" ht="13.5" thickBot="1">
      <c r="A28" s="104" t="s">
        <v>86</v>
      </c>
      <c r="B28" s="81" t="s">
        <v>87</v>
      </c>
      <c r="C28" s="104" t="s">
        <v>88</v>
      </c>
    </row>
    <row r="29" spans="1:3" ht="13.5" thickBot="1">
      <c r="A29" s="104"/>
      <c r="B29" s="81" t="s">
        <v>89</v>
      </c>
      <c r="C29" s="104"/>
    </row>
    <row r="30" spans="1:3" ht="13.5" thickBot="1">
      <c r="A30" s="82" t="s">
        <v>70</v>
      </c>
      <c r="B30" s="83">
        <f>'COSTOS DE PERSONAL'!B43</f>
        <v>1</v>
      </c>
      <c r="C30" s="84">
        <f>'COSTOS DE PERSONAL'!E43</f>
        <v>0.2</v>
      </c>
    </row>
    <row r="31" spans="1:3" ht="26.25" thickBot="1">
      <c r="A31" s="82" t="s">
        <v>71</v>
      </c>
      <c r="B31" s="83">
        <f>'COSTOS DE PERSONAL'!B44</f>
        <v>1</v>
      </c>
      <c r="C31" s="84">
        <f>'COSTOS DE PERSONAL'!E44</f>
        <v>0.5</v>
      </c>
    </row>
    <row r="32" spans="1:3" ht="13.5" thickBot="1">
      <c r="A32" s="82" t="s">
        <v>72</v>
      </c>
      <c r="B32" s="83">
        <f>'COSTOS DE PERSONAL'!B45</f>
        <v>0</v>
      </c>
      <c r="C32" s="84">
        <f>'COSTOS DE PERSONAL'!E45</f>
        <v>0</v>
      </c>
    </row>
    <row r="33" spans="1:3" ht="13.5" thickBot="1">
      <c r="A33" s="82" t="s">
        <v>73</v>
      </c>
      <c r="B33" s="83">
        <f>'COSTOS DE PERSONAL'!B46</f>
        <v>0</v>
      </c>
      <c r="C33" s="84">
        <f>'COSTOS DE PERSONAL'!E46</f>
        <v>0</v>
      </c>
    </row>
    <row r="34" spans="1:3" ht="13.5" thickBot="1">
      <c r="A34" s="82" t="s">
        <v>74</v>
      </c>
      <c r="B34" s="83">
        <f>'COSTOS DE PERSONAL'!B47</f>
        <v>0</v>
      </c>
      <c r="C34" s="84">
        <f>'COSTOS DE PERSONAL'!E47</f>
        <v>0</v>
      </c>
    </row>
    <row r="35" spans="1:3" ht="13.5" thickBot="1">
      <c r="A35" s="82" t="s">
        <v>75</v>
      </c>
      <c r="B35" s="83">
        <f>'COSTOS DE PERSONAL'!B48</f>
        <v>0</v>
      </c>
      <c r="C35" s="84">
        <f>'COSTOS DE PERSONAL'!E48</f>
        <v>0</v>
      </c>
    </row>
    <row r="36" spans="1:3" ht="13.5" thickBot="1">
      <c r="A36" s="82" t="s">
        <v>76</v>
      </c>
      <c r="B36" s="83">
        <f>'COSTOS DE PERSONAL'!B49</f>
        <v>0</v>
      </c>
      <c r="C36" s="84">
        <f>'COSTOS DE PERSONAL'!E49</f>
        <v>0</v>
      </c>
    </row>
  </sheetData>
  <mergeCells count="12">
    <mergeCell ref="A28:A29"/>
    <mergeCell ref="C28:C29"/>
    <mergeCell ref="A1:C1"/>
    <mergeCell ref="A27:C27"/>
    <mergeCell ref="A2:C2"/>
    <mergeCell ref="A3:C3"/>
    <mergeCell ref="A4:C4"/>
    <mergeCell ref="A5:A6"/>
    <mergeCell ref="C5:C6"/>
    <mergeCell ref="A16:A17"/>
    <mergeCell ref="C16:C17"/>
    <mergeCell ref="A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</sheetPr>
  <dimension ref="A1:F35"/>
  <sheetViews>
    <sheetView showGridLines="0" topLeftCell="A3" zoomScale="139" zoomScaleNormal="98" zoomScalePageLayoutView="98" workbookViewId="0">
      <selection activeCell="F8" sqref="F8"/>
    </sheetView>
  </sheetViews>
  <sheetFormatPr defaultColWidth="10.85546875" defaultRowHeight="12.75"/>
  <cols>
    <col min="1" max="1" width="37" style="34" bestFit="1" customWidth="1"/>
    <col min="2" max="2" width="17.85546875" style="33" customWidth="1"/>
    <col min="3" max="3" width="16.85546875" style="34" bestFit="1" customWidth="1"/>
    <col min="4" max="8" width="13.42578125" style="34" customWidth="1"/>
    <col min="9" max="9" width="15.140625" style="34" customWidth="1"/>
    <col min="10" max="10" width="13.140625" style="34" customWidth="1"/>
    <col min="11" max="11" width="14.7109375" style="34" customWidth="1"/>
    <col min="12" max="16384" width="10.85546875" style="34"/>
  </cols>
  <sheetData>
    <row r="1" spans="1:6" ht="16.5" thickBot="1">
      <c r="A1" s="109" t="s">
        <v>54</v>
      </c>
      <c r="B1" s="110"/>
      <c r="C1" s="110"/>
      <c r="D1" s="110"/>
      <c r="E1" s="111"/>
      <c r="F1" s="70"/>
    </row>
    <row r="2" spans="1:6" ht="15.95" customHeight="1" thickBot="1">
      <c r="A2" s="109" t="s">
        <v>55</v>
      </c>
      <c r="B2" s="110"/>
      <c r="C2" s="110"/>
      <c r="D2" s="110"/>
      <c r="E2" s="111"/>
      <c r="F2" s="70"/>
    </row>
    <row r="3" spans="1:6" ht="86.1" customHeight="1" thickBot="1">
      <c r="A3" s="93" t="s">
        <v>56</v>
      </c>
      <c r="B3" s="94"/>
      <c r="C3" s="94"/>
      <c r="D3" s="94"/>
      <c r="E3" s="95"/>
    </row>
    <row r="4" spans="1:6" ht="22.5" customHeight="1" thickBot="1">
      <c r="A4" s="93" t="s">
        <v>92</v>
      </c>
      <c r="B4" s="94"/>
      <c r="C4" s="94"/>
      <c r="D4" s="94"/>
      <c r="E4" s="95"/>
    </row>
    <row r="5" spans="1:6" ht="22.5">
      <c r="A5" s="86" t="s">
        <v>93</v>
      </c>
      <c r="B5" s="86" t="s">
        <v>94</v>
      </c>
      <c r="C5" s="86" t="s">
        <v>95</v>
      </c>
      <c r="D5" s="87" t="s">
        <v>69</v>
      </c>
      <c r="E5" s="86" t="s">
        <v>96</v>
      </c>
    </row>
    <row r="6" spans="1:6" ht="11.25">
      <c r="A6" s="61" t="s">
        <v>97</v>
      </c>
      <c r="B6" s="63"/>
      <c r="C6" s="77">
        <f>'COSTOS DE PERSONAL'!D9</f>
        <v>3</v>
      </c>
      <c r="D6" s="78"/>
      <c r="E6" s="51" t="s">
        <v>98</v>
      </c>
    </row>
    <row r="7" spans="1:6" ht="11.25">
      <c r="A7" s="61" t="s">
        <v>99</v>
      </c>
      <c r="B7" s="63"/>
      <c r="C7" s="77">
        <f>C6</f>
        <v>3</v>
      </c>
      <c r="D7" s="78"/>
      <c r="E7" s="51" t="s">
        <v>98</v>
      </c>
    </row>
    <row r="8" spans="1:6" ht="11.25">
      <c r="A8" s="61" t="s">
        <v>100</v>
      </c>
      <c r="B8" s="63"/>
      <c r="C8" s="77">
        <f>C6</f>
        <v>3</v>
      </c>
      <c r="D8" s="78"/>
      <c r="E8" s="51" t="s">
        <v>98</v>
      </c>
    </row>
    <row r="9" spans="1:6" ht="11.25">
      <c r="A9" s="61" t="s">
        <v>101</v>
      </c>
      <c r="B9" s="63"/>
      <c r="C9" s="77">
        <f>C6</f>
        <v>3</v>
      </c>
      <c r="D9" s="78"/>
      <c r="E9" s="51" t="s">
        <v>98</v>
      </c>
    </row>
    <row r="10" spans="1:6" ht="11.25">
      <c r="A10" s="61" t="s">
        <v>102</v>
      </c>
      <c r="B10" s="63"/>
      <c r="C10" s="77">
        <f>C6</f>
        <v>3</v>
      </c>
      <c r="D10" s="78"/>
      <c r="E10" s="51" t="s">
        <v>98</v>
      </c>
    </row>
    <row r="11" spans="1:6" ht="11.25">
      <c r="A11" s="61" t="s">
        <v>103</v>
      </c>
      <c r="B11" s="69"/>
      <c r="C11" s="77">
        <f>C6</f>
        <v>3</v>
      </c>
      <c r="D11" s="78"/>
      <c r="E11" s="51" t="s">
        <v>98</v>
      </c>
    </row>
    <row r="12" spans="1:6" ht="11.25">
      <c r="A12" s="112" t="s">
        <v>104</v>
      </c>
      <c r="B12" s="112"/>
      <c r="C12" s="112"/>
      <c r="D12" s="62"/>
    </row>
    <row r="14" spans="1:6" ht="12" thickBot="1">
      <c r="A14" s="79" t="s">
        <v>78</v>
      </c>
      <c r="B14" s="34"/>
    </row>
    <row r="15" spans="1:6" ht="33.75" customHeight="1" thickBot="1">
      <c r="A15" s="93" t="s">
        <v>105</v>
      </c>
      <c r="B15" s="94"/>
      <c r="C15" s="94"/>
      <c r="D15" s="94"/>
      <c r="E15" s="95"/>
    </row>
    <row r="16" spans="1:6" ht="60" customHeight="1">
      <c r="A16" s="86" t="s">
        <v>93</v>
      </c>
      <c r="B16" s="86" t="s">
        <v>94</v>
      </c>
      <c r="C16" s="86" t="s">
        <v>95</v>
      </c>
      <c r="D16" s="87" t="s">
        <v>69</v>
      </c>
      <c r="E16" s="86" t="s">
        <v>96</v>
      </c>
    </row>
    <row r="17" spans="1:5" ht="11.25">
      <c r="A17" s="61" t="s">
        <v>97</v>
      </c>
      <c r="B17" s="63"/>
      <c r="C17" s="77">
        <f>'COSTOS DE PERSONAL'!D25</f>
        <v>7</v>
      </c>
      <c r="D17" s="78"/>
      <c r="E17" s="51" t="s">
        <v>98</v>
      </c>
    </row>
    <row r="18" spans="1:5" ht="11.25">
      <c r="A18" s="61" t="s">
        <v>99</v>
      </c>
      <c r="B18" s="63"/>
      <c r="C18" s="77">
        <f>C17</f>
        <v>7</v>
      </c>
      <c r="D18" s="78"/>
      <c r="E18" s="51" t="s">
        <v>98</v>
      </c>
    </row>
    <row r="19" spans="1:5" ht="11.25">
      <c r="A19" s="61" t="s">
        <v>100</v>
      </c>
      <c r="B19" s="63"/>
      <c r="C19" s="77">
        <f>C18</f>
        <v>7</v>
      </c>
      <c r="D19" s="78"/>
      <c r="E19" s="51" t="s">
        <v>98</v>
      </c>
    </row>
    <row r="20" spans="1:5" ht="11.25">
      <c r="A20" s="61" t="s">
        <v>101</v>
      </c>
      <c r="B20" s="63"/>
      <c r="C20" s="77">
        <f>C19</f>
        <v>7</v>
      </c>
      <c r="D20" s="78"/>
      <c r="E20" s="51" t="s">
        <v>98</v>
      </c>
    </row>
    <row r="21" spans="1:5" ht="11.25">
      <c r="A21" s="61" t="s">
        <v>102</v>
      </c>
      <c r="B21" s="63"/>
      <c r="C21" s="77">
        <f>C20</f>
        <v>7</v>
      </c>
      <c r="D21" s="78"/>
      <c r="E21" s="51" t="s">
        <v>98</v>
      </c>
    </row>
    <row r="22" spans="1:5" ht="11.25">
      <c r="A22" s="61" t="s">
        <v>103</v>
      </c>
      <c r="B22" s="69"/>
      <c r="C22" s="77">
        <f>C21</f>
        <v>7</v>
      </c>
      <c r="D22" s="78"/>
      <c r="E22" s="51" t="s">
        <v>98</v>
      </c>
    </row>
    <row r="23" spans="1:5" ht="11.25">
      <c r="A23" s="112" t="s">
        <v>104</v>
      </c>
      <c r="B23" s="112"/>
      <c r="C23" s="112"/>
      <c r="D23" s="62"/>
    </row>
    <row r="24" spans="1:5" ht="11.25">
      <c r="A24" s="53"/>
      <c r="B24" s="34"/>
    </row>
    <row r="25" spans="1:5" ht="11.25">
      <c r="A25" s="53"/>
      <c r="B25" s="34"/>
    </row>
    <row r="26" spans="1:5" ht="13.5" thickBot="1"/>
    <row r="27" spans="1:5" ht="33.75" customHeight="1" thickBot="1">
      <c r="A27" s="93" t="s">
        <v>106</v>
      </c>
      <c r="B27" s="94"/>
      <c r="C27" s="94"/>
      <c r="D27" s="94"/>
      <c r="E27" s="95"/>
    </row>
    <row r="28" spans="1:5" ht="60" customHeight="1">
      <c r="A28" s="86" t="s">
        <v>93</v>
      </c>
      <c r="B28" s="86" t="s">
        <v>94</v>
      </c>
      <c r="C28" s="86" t="s">
        <v>95</v>
      </c>
      <c r="D28" s="87" t="s">
        <v>69</v>
      </c>
      <c r="E28" s="86" t="s">
        <v>96</v>
      </c>
    </row>
    <row r="29" spans="1:5" ht="11.25">
      <c r="A29" s="61" t="s">
        <v>97</v>
      </c>
      <c r="B29" s="63"/>
      <c r="C29" s="77">
        <f>'COSTOS DE PERSONAL'!D41</f>
        <v>2</v>
      </c>
      <c r="D29" s="78"/>
      <c r="E29" s="51" t="s">
        <v>98</v>
      </c>
    </row>
    <row r="30" spans="1:5" ht="11.25">
      <c r="A30" s="61" t="s">
        <v>99</v>
      </c>
      <c r="B30" s="63"/>
      <c r="C30" s="77">
        <f>C29</f>
        <v>2</v>
      </c>
      <c r="D30" s="78"/>
      <c r="E30" s="51" t="s">
        <v>98</v>
      </c>
    </row>
    <row r="31" spans="1:5" ht="11.25">
      <c r="A31" s="61" t="s">
        <v>100</v>
      </c>
      <c r="B31" s="63"/>
      <c r="C31" s="77">
        <f>C30</f>
        <v>2</v>
      </c>
      <c r="D31" s="78"/>
      <c r="E31" s="51" t="s">
        <v>98</v>
      </c>
    </row>
    <row r="32" spans="1:5" ht="11.25">
      <c r="A32" s="61" t="s">
        <v>101</v>
      </c>
      <c r="B32" s="63"/>
      <c r="C32" s="77">
        <f>C31</f>
        <v>2</v>
      </c>
      <c r="D32" s="78"/>
      <c r="E32" s="51" t="s">
        <v>98</v>
      </c>
    </row>
    <row r="33" spans="1:5" ht="11.25">
      <c r="A33" s="61" t="s">
        <v>102</v>
      </c>
      <c r="B33" s="63"/>
      <c r="C33" s="77">
        <f>C32</f>
        <v>2</v>
      </c>
      <c r="D33" s="78"/>
      <c r="E33" s="51" t="s">
        <v>98</v>
      </c>
    </row>
    <row r="34" spans="1:5" ht="11.25">
      <c r="A34" s="61" t="s">
        <v>103</v>
      </c>
      <c r="B34" s="69"/>
      <c r="C34" s="77">
        <f>C33</f>
        <v>2</v>
      </c>
      <c r="D34" s="78"/>
      <c r="E34" s="51" t="s">
        <v>98</v>
      </c>
    </row>
    <row r="35" spans="1:5" ht="11.25">
      <c r="A35" s="112" t="s">
        <v>104</v>
      </c>
      <c r="B35" s="112"/>
      <c r="C35" s="112"/>
      <c r="D35" s="62"/>
    </row>
  </sheetData>
  <mergeCells count="9">
    <mergeCell ref="A1:E1"/>
    <mergeCell ref="A2:E2"/>
    <mergeCell ref="A15:E15"/>
    <mergeCell ref="A23:C23"/>
    <mergeCell ref="A35:C35"/>
    <mergeCell ref="A27:E27"/>
    <mergeCell ref="A12:C12"/>
    <mergeCell ref="A4:E4"/>
    <mergeCell ref="A3:E3"/>
  </mergeCell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749992370372631"/>
  </sheetPr>
  <dimension ref="A1:C21"/>
  <sheetViews>
    <sheetView showGridLines="0" tabSelected="1" zoomScale="160" zoomScaleNormal="160" zoomScalePageLayoutView="160" workbookViewId="0">
      <selection activeCell="A5" sqref="A5"/>
    </sheetView>
  </sheetViews>
  <sheetFormatPr defaultColWidth="10.85546875" defaultRowHeight="11.25"/>
  <cols>
    <col min="1" max="1" width="55.42578125" style="37" customWidth="1"/>
    <col min="2" max="2" width="10.85546875" style="37"/>
    <col min="3" max="3" width="17.42578125" style="37" customWidth="1"/>
    <col min="4" max="16384" width="10.85546875" style="37"/>
  </cols>
  <sheetData>
    <row r="1" spans="1:3" ht="15.75">
      <c r="A1" s="97" t="s">
        <v>54</v>
      </c>
      <c r="B1" s="97"/>
      <c r="C1" s="97"/>
    </row>
    <row r="2" spans="1:3" ht="36.75" customHeight="1" thickBot="1">
      <c r="A2" s="97" t="s">
        <v>55</v>
      </c>
      <c r="B2" s="97"/>
      <c r="C2" s="97"/>
    </row>
    <row r="3" spans="1:3" ht="83.1" customHeight="1" thickBot="1">
      <c r="A3" s="93" t="s">
        <v>56</v>
      </c>
      <c r="B3" s="94"/>
      <c r="C3" s="95"/>
    </row>
    <row r="4" spans="1:3">
      <c r="A4" s="45" t="s">
        <v>107</v>
      </c>
      <c r="C4" s="46"/>
    </row>
    <row r="5" spans="1:3" ht="23.25" thickBot="1">
      <c r="A5" s="39" t="s">
        <v>93</v>
      </c>
      <c r="B5" s="41" t="s">
        <v>108</v>
      </c>
      <c r="C5" s="47" t="s">
        <v>109</v>
      </c>
    </row>
    <row r="6" spans="1:3" ht="12.75" customHeight="1">
      <c r="A6" s="38" t="s">
        <v>110</v>
      </c>
      <c r="B6" s="42"/>
      <c r="C6" s="71">
        <f>'COSTOS DE PERSONAL'!F18</f>
        <v>0</v>
      </c>
    </row>
    <row r="7" spans="1:3">
      <c r="A7" s="38" t="s">
        <v>111</v>
      </c>
      <c r="B7" s="42"/>
      <c r="C7" s="71">
        <f>'COSTOS DE PERSONAL'!F34</f>
        <v>0</v>
      </c>
    </row>
    <row r="8" spans="1:3">
      <c r="A8" s="38" t="s">
        <v>112</v>
      </c>
      <c r="B8" s="42"/>
      <c r="C8" s="71">
        <f>'COSTOS DE PERSONAL'!F50</f>
        <v>0</v>
      </c>
    </row>
    <row r="9" spans="1:3">
      <c r="A9" s="38" t="s">
        <v>113</v>
      </c>
      <c r="B9" s="50"/>
      <c r="C9" s="71">
        <f>'COSTOS DIRECTOS'!D12</f>
        <v>0</v>
      </c>
    </row>
    <row r="10" spans="1:3">
      <c r="A10" s="38" t="s">
        <v>114</v>
      </c>
      <c r="B10" s="50"/>
      <c r="C10" s="71">
        <f>'COSTOS DIRECTOS'!D23</f>
        <v>0</v>
      </c>
    </row>
    <row r="11" spans="1:3">
      <c r="A11" s="38" t="s">
        <v>115</v>
      </c>
      <c r="B11" s="50"/>
      <c r="C11" s="71">
        <f>'COSTOS DIRECTOS'!D35</f>
        <v>0</v>
      </c>
    </row>
    <row r="12" spans="1:3">
      <c r="A12" s="38" t="s">
        <v>116</v>
      </c>
      <c r="B12" s="44"/>
      <c r="C12" s="71">
        <f>SUM(C6:C11)</f>
        <v>0</v>
      </c>
    </row>
    <row r="13" spans="1:3">
      <c r="A13" s="38" t="s">
        <v>117</v>
      </c>
      <c r="B13" s="74"/>
      <c r="C13" s="71">
        <f>B13*C12</f>
        <v>0</v>
      </c>
    </row>
    <row r="14" spans="1:3">
      <c r="A14" s="38" t="s">
        <v>118</v>
      </c>
      <c r="B14" s="74"/>
      <c r="C14" s="71">
        <f>B14*C12</f>
        <v>0</v>
      </c>
    </row>
    <row r="15" spans="1:3">
      <c r="A15" s="38" t="s">
        <v>119</v>
      </c>
      <c r="B15" s="74"/>
      <c r="C15" s="71">
        <f>B15*C12</f>
        <v>0</v>
      </c>
    </row>
    <row r="16" spans="1:3" ht="12" thickBot="1">
      <c r="A16" s="38" t="s">
        <v>120</v>
      </c>
      <c r="B16" s="42"/>
      <c r="C16" s="71">
        <f>C15+C14+C13+C12</f>
        <v>0</v>
      </c>
    </row>
    <row r="17" spans="1:3">
      <c r="A17" s="38" t="s">
        <v>121</v>
      </c>
      <c r="B17" s="49">
        <v>0.19</v>
      </c>
      <c r="C17" s="72">
        <f>+C16*B17</f>
        <v>0</v>
      </c>
    </row>
    <row r="18" spans="1:3" ht="12" customHeight="1" thickBot="1">
      <c r="A18" s="40" t="s">
        <v>122</v>
      </c>
      <c r="B18" s="43"/>
      <c r="C18" s="73">
        <f>+C16+C17</f>
        <v>0</v>
      </c>
    </row>
    <row r="19" spans="1:3" ht="12" thickBot="1">
      <c r="A19" s="113"/>
      <c r="B19" s="114"/>
      <c r="C19" s="115"/>
    </row>
    <row r="21" spans="1:3">
      <c r="A21" s="76" t="s">
        <v>123</v>
      </c>
    </row>
  </sheetData>
  <mergeCells count="4">
    <mergeCell ref="A19:C19"/>
    <mergeCell ref="A1:C1"/>
    <mergeCell ref="A2:C2"/>
    <mergeCell ref="A3:C3"/>
  </mergeCells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4d51c7-ecaf-48f0-9932-761c0f95892e">
      <Terms xmlns="http://schemas.microsoft.com/office/infopath/2007/PartnerControls"/>
    </lcf76f155ced4ddcb4097134ff3c332f>
    <TaxCatchAll xmlns="65ffc7d2-f2ba-46cb-bc31-53a0e0a083fc" xsi:nil="true"/>
    <_Flow_SignoffStatus xmlns="c24d51c7-ecaf-48f0-9932-761c0f958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B4B51A-EC66-454C-A6BE-8816F4279625}"/>
</file>

<file path=customXml/itemProps2.xml><?xml version="1.0" encoding="utf-8"?>
<ds:datastoreItem xmlns:ds="http://schemas.openxmlformats.org/officeDocument/2006/customXml" ds:itemID="{7AF03C31-0302-4E1B-B080-2F8B268A962A}"/>
</file>

<file path=customXml/itemProps3.xml><?xml version="1.0" encoding="utf-8"?>
<ds:datastoreItem xmlns:ds="http://schemas.openxmlformats.org/officeDocument/2006/customXml" ds:itemID="{2C4680E3-0612-46E4-84F5-B3D1BBA575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Archipielago's Power &amp; Light Co SA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Jay</dc:creator>
  <cp:keywords/>
  <dc:description/>
  <cp:lastModifiedBy>Usuario invitado</cp:lastModifiedBy>
  <cp:revision/>
  <dcterms:created xsi:type="dcterms:W3CDTF">2006-09-19T02:36:28Z</dcterms:created>
  <dcterms:modified xsi:type="dcterms:W3CDTF">2024-01-12T15:14:15Z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