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5"/>
  <workbookPr/>
  <mc:AlternateContent xmlns:mc="http://schemas.openxmlformats.org/markup-compatibility/2006">
    <mc:Choice Requires="x15">
      <x15ac:absPath xmlns:x15ac="http://schemas.microsoft.com/office/spreadsheetml/2010/11/ac" url="C:\Documentos disco D\12_ANTIOQUIA 2023\VINCULACION\LABORATORIO\"/>
    </mc:Choice>
  </mc:AlternateContent>
  <xr:revisionPtr revIDLastSave="0" documentId="11_DD5FE96EF577D6E2E77EB4BFF49FE1F870AF81A5" xr6:coauthVersionLast="47" xr6:coauthVersionMax="47" xr10:uidLastSave="{00000000-0000-0000-0000-000000000000}"/>
  <bookViews>
    <workbookView xWindow="0" yWindow="0" windowWidth="19200" windowHeight="6350" firstSheet="3" activeTab="3" xr2:uid="{00000000-000D-0000-FFFF-FFFF00000000}"/>
  </bookViews>
  <sheets>
    <sheet name="PRESUPUESTO 4 I E" sheetId="1" state="hidden" r:id="rId1"/>
    <sheet name="PRESUPUESTO 4 I E (2)" sheetId="2" state="hidden" r:id="rId2"/>
    <sheet name="Hoja1" sheetId="9" state="hidden" r:id="rId3"/>
    <sheet name="CANTIDADES" sheetId="14" r:id="rId4"/>
  </sheets>
  <externalReferences>
    <externalReference r:id="rId5"/>
  </externalReferences>
  <definedNames>
    <definedName name="_xlnm.Print_Area" localSheetId="1">'PRESUPUESTO 4 I E (2)'!$A$1:$F$87</definedName>
    <definedName name="Region">[1]LISTAS!$H$2:$H$4</definedName>
    <definedName name="segmento">[1]LISTAS!$A$2:$A$4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4" i="14" l="1"/>
  <c r="H94" i="14"/>
  <c r="I94" i="14"/>
  <c r="J94" i="14"/>
  <c r="K94" i="14"/>
  <c r="L94" i="14"/>
  <c r="M94" i="14"/>
  <c r="N94" i="14"/>
  <c r="O94" i="14"/>
  <c r="P94" i="14"/>
  <c r="Q94" i="14"/>
  <c r="F94" i="14"/>
  <c r="D15" i="9" l="1"/>
  <c r="F30" i="2" l="1"/>
  <c r="F31" i="2"/>
  <c r="J18" i="2" l="1"/>
  <c r="F69" i="2"/>
  <c r="F70" i="2"/>
  <c r="F68" i="2"/>
  <c r="F67" i="2"/>
  <c r="F66" i="2"/>
  <c r="F65" i="2"/>
  <c r="F64" i="2"/>
  <c r="F63" i="2"/>
  <c r="F62" i="2"/>
  <c r="F61" i="2"/>
  <c r="F60" i="2"/>
  <c r="F59" i="2"/>
  <c r="F58" i="2"/>
  <c r="F57" i="2"/>
  <c r="F56" i="2"/>
  <c r="F55" i="2"/>
  <c r="G55" i="2" s="1"/>
  <c r="F54" i="2"/>
  <c r="F53" i="2"/>
  <c r="F52" i="2"/>
  <c r="F51" i="2"/>
  <c r="F44" i="2"/>
  <c r="F45" i="2"/>
  <c r="F46" i="2"/>
  <c r="F47" i="2"/>
  <c r="G47" i="2" s="1"/>
  <c r="F48" i="2"/>
  <c r="F49" i="2"/>
  <c r="F50" i="2"/>
  <c r="F43" i="2"/>
  <c r="F42" i="2"/>
  <c r="F41" i="2"/>
  <c r="F40" i="2"/>
  <c r="F39" i="2"/>
  <c r="G39" i="2" s="1"/>
  <c r="F38" i="2"/>
  <c r="F37" i="2"/>
  <c r="F36" i="2"/>
  <c r="F21" i="2"/>
  <c r="F22" i="2"/>
  <c r="F23" i="2"/>
  <c r="F24" i="2"/>
  <c r="F25" i="2"/>
  <c r="G25" i="2" s="1"/>
  <c r="F26" i="2"/>
  <c r="F27" i="2"/>
  <c r="F28" i="2"/>
  <c r="F29" i="2"/>
  <c r="F20" i="2"/>
  <c r="G20" i="2" l="1"/>
  <c r="G24" i="2"/>
  <c r="G63" i="2"/>
  <c r="G23" i="2"/>
  <c r="G22" i="2"/>
  <c r="G29" i="2"/>
  <c r="G21" i="2"/>
  <c r="G43" i="2"/>
  <c r="G51" i="2"/>
  <c r="G59" i="2"/>
  <c r="G28" i="2"/>
  <c r="G36" i="2"/>
  <c r="G50" i="2"/>
  <c r="G52" i="2"/>
  <c r="G60" i="2"/>
  <c r="G27" i="2"/>
  <c r="G37" i="2"/>
  <c r="G26" i="2"/>
  <c r="G48" i="2"/>
  <c r="G68" i="2"/>
  <c r="H69" i="2"/>
  <c r="I69" i="2" s="1"/>
  <c r="H61" i="2"/>
  <c r="I61" i="2" s="1"/>
  <c r="H53" i="2"/>
  <c r="I53" i="2" s="1"/>
  <c r="H45" i="2"/>
  <c r="I45" i="2" s="1"/>
  <c r="H37" i="2"/>
  <c r="I37" i="2" s="1"/>
  <c r="H28" i="2"/>
  <c r="I28" i="2" s="1"/>
  <c r="G49" i="2"/>
  <c r="G53" i="2"/>
  <c r="G61" i="2"/>
  <c r="G70" i="2"/>
  <c r="H68" i="2"/>
  <c r="I68" i="2" s="1"/>
  <c r="H60" i="2"/>
  <c r="I60" i="2" s="1"/>
  <c r="H52" i="2"/>
  <c r="I52" i="2" s="1"/>
  <c r="H44" i="2"/>
  <c r="I44" i="2" s="1"/>
  <c r="H36" i="2"/>
  <c r="I36" i="2" s="1"/>
  <c r="H27" i="2"/>
  <c r="I27" i="2" s="1"/>
  <c r="G38" i="2"/>
  <c r="G54" i="2"/>
  <c r="G62" i="2"/>
  <c r="G69" i="2"/>
  <c r="H67" i="2"/>
  <c r="I67" i="2" s="1"/>
  <c r="H59" i="2"/>
  <c r="I59" i="2" s="1"/>
  <c r="H51" i="2"/>
  <c r="I51" i="2" s="1"/>
  <c r="H43" i="2"/>
  <c r="I43" i="2" s="1"/>
  <c r="H26" i="2"/>
  <c r="I26" i="2" s="1"/>
  <c r="H66" i="2"/>
  <c r="I66" i="2" s="1"/>
  <c r="H58" i="2"/>
  <c r="I58" i="2" s="1"/>
  <c r="H50" i="2"/>
  <c r="I50" i="2" s="1"/>
  <c r="H42" i="2"/>
  <c r="I42" i="2" s="1"/>
  <c r="H25" i="2"/>
  <c r="I25" i="2" s="1"/>
  <c r="G40" i="2"/>
  <c r="G46" i="2"/>
  <c r="G56" i="2"/>
  <c r="G64" i="2"/>
  <c r="G31" i="2"/>
  <c r="H65" i="2"/>
  <c r="I65" i="2" s="1"/>
  <c r="H57" i="2"/>
  <c r="I57" i="2" s="1"/>
  <c r="H49" i="2"/>
  <c r="I49" i="2" s="1"/>
  <c r="H41" i="2"/>
  <c r="I41" i="2" s="1"/>
  <c r="H24" i="2"/>
  <c r="I24" i="2" s="1"/>
  <c r="G41" i="2"/>
  <c r="G45" i="2"/>
  <c r="G57" i="2"/>
  <c r="G65" i="2"/>
  <c r="H64" i="2"/>
  <c r="I64" i="2" s="1"/>
  <c r="H56" i="2"/>
  <c r="I56" i="2" s="1"/>
  <c r="H48" i="2"/>
  <c r="I48" i="2" s="1"/>
  <c r="H40" i="2"/>
  <c r="I40" i="2" s="1"/>
  <c r="H31" i="2"/>
  <c r="I31" i="2" s="1"/>
  <c r="H23" i="2"/>
  <c r="I23" i="2" s="1"/>
  <c r="G42" i="2"/>
  <c r="G44" i="2"/>
  <c r="G58" i="2"/>
  <c r="G66" i="2"/>
  <c r="H20" i="2"/>
  <c r="I20" i="2" s="1"/>
  <c r="H63" i="2"/>
  <c r="I63" i="2" s="1"/>
  <c r="H55" i="2"/>
  <c r="I55" i="2" s="1"/>
  <c r="H47" i="2"/>
  <c r="I47" i="2" s="1"/>
  <c r="H39" i="2"/>
  <c r="I39" i="2" s="1"/>
  <c r="H30" i="2"/>
  <c r="I30" i="2" s="1"/>
  <c r="H22" i="2"/>
  <c r="I22" i="2" s="1"/>
  <c r="G67" i="2"/>
  <c r="H70" i="2"/>
  <c r="I70" i="2" s="1"/>
  <c r="H62" i="2"/>
  <c r="I62" i="2" s="1"/>
  <c r="H54" i="2"/>
  <c r="I54" i="2" s="1"/>
  <c r="H46" i="2"/>
  <c r="I46" i="2" s="1"/>
  <c r="H38" i="2"/>
  <c r="I38" i="2" s="1"/>
  <c r="H29" i="2"/>
  <c r="I29" i="2" s="1"/>
  <c r="H21" i="2"/>
  <c r="I21" i="2" s="1"/>
  <c r="G30" i="2"/>
  <c r="F19" i="2" l="1"/>
  <c r="F71" i="2" s="1"/>
  <c r="G71" i="2" l="1"/>
  <c r="F72" i="2"/>
  <c r="F73" i="2" s="1"/>
  <c r="F79" i="2" s="1"/>
  <c r="D35" i="2"/>
  <c r="D34" i="2"/>
  <c r="D33" i="2"/>
  <c r="D32" i="2"/>
  <c r="D7" i="2"/>
  <c r="D8" i="2"/>
  <c r="D9" i="2"/>
  <c r="D10" i="2"/>
  <c r="D11" i="2"/>
  <c r="D12" i="2"/>
  <c r="D13" i="2"/>
  <c r="D14" i="2"/>
  <c r="D15" i="2"/>
  <c r="D16" i="2"/>
  <c r="D17" i="2"/>
  <c r="D18" i="2"/>
  <c r="D6" i="2"/>
  <c r="F80" i="2"/>
  <c r="D78" i="2"/>
  <c r="F81" i="2" l="1"/>
  <c r="F35" i="1"/>
  <c r="F34" i="1"/>
  <c r="D33" i="1"/>
  <c r="F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VELASQUEZ SALINAS</author>
  </authors>
  <commentList>
    <comment ref="O36" authorId="0" shapeId="0" xr:uid="{00000000-0006-0000-0100-000001000000}">
      <text>
        <r>
          <rPr>
            <sz val="12"/>
            <color indexed="81"/>
            <rFont val="Tahoma"/>
            <family val="2"/>
          </rPr>
          <t xml:space="preserve">Módulo de cuatro (4) casilleros para servicios generales </t>
        </r>
        <r>
          <rPr>
            <sz val="9"/>
            <color indexed="81"/>
            <rFont val="Tahoma"/>
            <family val="2"/>
          </rPr>
          <t xml:space="preserve">
</t>
        </r>
      </text>
    </comment>
  </commentList>
</comments>
</file>

<file path=xl/sharedStrings.xml><?xml version="1.0" encoding="utf-8"?>
<sst xmlns="http://schemas.openxmlformats.org/spreadsheetml/2006/main" count="617" uniqueCount="305">
  <si>
    <t>DEPARTAMENTO DE ANTIOQUIA</t>
  </si>
  <si>
    <t>SECRETARÍA DE EDUCACIÓN DEPARTAMENTAL</t>
  </si>
  <si>
    <t xml:space="preserve">PRESUPUESTO </t>
  </si>
  <si>
    <t>PROYECTO : Dotación mobiliario escolar para las Sedes Educativas: E.U.I Brisas de la Castellana, I.E. Luis Eduardo Espitia Romero, Liceo Vigía del Fuerte y la I.E. Luis Eduardo Días respectivamente en los Municipios de Chigorodó, Necoclí, Vigía Del Fuerte, Yondó</t>
  </si>
  <si>
    <t>ADQUISICIÓN DE MATERIALES</t>
  </si>
  <si>
    <t>UNIDAD DE MEDIDA</t>
  </si>
  <si>
    <t>ÍTEM</t>
  </si>
  <si>
    <t>COSTO UNITARIO</t>
  </si>
  <si>
    <t>CANTIDAD</t>
  </si>
  <si>
    <t>COSTO TOTAL</t>
  </si>
  <si>
    <t xml:space="preserve">Dotación de sillas Preescolar </t>
  </si>
  <si>
    <t>Unidad</t>
  </si>
  <si>
    <t xml:space="preserve">Silla Preescolar </t>
  </si>
  <si>
    <t>Dotación de Mesas Preescolar (para 3)</t>
  </si>
  <si>
    <t>Mesas Preescolar (para 3)</t>
  </si>
  <si>
    <t>Dotación Mesas  auxiliar  Preescolar</t>
  </si>
  <si>
    <t>Mesas  auxiliar  Preescolarr</t>
  </si>
  <si>
    <t xml:space="preserve">Mueble de almacenamiento con puerta </t>
  </si>
  <si>
    <t>Dotación Tandem de tres canecas por aula</t>
  </si>
  <si>
    <t>Tandem de tres canecas por aula</t>
  </si>
  <si>
    <t>Dotación Mesas Primaria</t>
  </si>
  <si>
    <t>Mesas Primaria</t>
  </si>
  <si>
    <t>Dotación sillas primaria</t>
  </si>
  <si>
    <t xml:space="preserve"> sillas primaria</t>
  </si>
  <si>
    <t>Dotación mesas secundaria</t>
  </si>
  <si>
    <t>mesas secundaria</t>
  </si>
  <si>
    <t>Dotación sillas secundaria</t>
  </si>
  <si>
    <t>sillas secundaria</t>
  </si>
  <si>
    <t>Dotación Mesas aula especial</t>
  </si>
  <si>
    <t>Mesas aula especial</t>
  </si>
  <si>
    <t>Dotación Sillas aula especial</t>
  </si>
  <si>
    <t>Sillas aula especial</t>
  </si>
  <si>
    <t>Escritorio profesores aula</t>
  </si>
  <si>
    <t>Silla profesor aula</t>
  </si>
  <si>
    <t>Tablero para marcador borrable</t>
  </si>
  <si>
    <t>Dotación cocina y comedor</t>
  </si>
  <si>
    <t>Cocina y comedor</t>
  </si>
  <si>
    <t>Dotación aula expresión artística</t>
  </si>
  <si>
    <t>aula expresión artística</t>
  </si>
  <si>
    <t>Dotación sala docente</t>
  </si>
  <si>
    <t>sala docente</t>
  </si>
  <si>
    <t>Dotación Aula de tecnoogía</t>
  </si>
  <si>
    <t>Aula de tecnología</t>
  </si>
  <si>
    <t>Dotación Aula Polivalente Ciencias, arte</t>
  </si>
  <si>
    <t>Aula polivalente ciencias, arte</t>
  </si>
  <si>
    <t>Dotación  laboratorio integrado (física y química)</t>
  </si>
  <si>
    <t xml:space="preserve"> laboratorio integrado (física y química)</t>
  </si>
  <si>
    <t>Dotación  Biblioteca y aula bilingüismo</t>
  </si>
  <si>
    <t>Biblioteca y aula bilingüismo</t>
  </si>
  <si>
    <t>Dotación  Ambientes administración, bienestar estudiantil, servicios generales</t>
  </si>
  <si>
    <t>Ambientes administración, bienestar estudiantil, servicios generales</t>
  </si>
  <si>
    <t>Dotación  Baños</t>
  </si>
  <si>
    <t>Baños</t>
  </si>
  <si>
    <t>Dotación espacios externos</t>
  </si>
  <si>
    <t>Espacios externos</t>
  </si>
  <si>
    <t>Gerencia del Proyecto</t>
  </si>
  <si>
    <t>Gerencia</t>
  </si>
  <si>
    <t>Administración Fiducia</t>
  </si>
  <si>
    <t>Fiducia</t>
  </si>
  <si>
    <t>Interventoría</t>
  </si>
  <si>
    <t>Administración y Utilidad</t>
  </si>
  <si>
    <t>AU</t>
  </si>
  <si>
    <t>SUB TOTAL DOTACIÓN</t>
  </si>
  <si>
    <t>SUB TOTAL GERENCIA, FIDUCIA Y AU</t>
  </si>
  <si>
    <t>TOTAL PROYECTO</t>
  </si>
  <si>
    <t>AULA PREESCOLAR</t>
  </si>
  <si>
    <t xml:space="preserve">12 juegos de puesto de trabajo preescolar, cada juego compuesto por una (1) mesa preescolar y tres (3) sillas preescolar
Dos (2) mesas auxiliares preescolar
Una (1) mesa docente
Una (1) silla docente
Un (1) juego tándem tres (3) canecas
Un (1) tablero para marcador borrable
Dos (2) muebles de almacenamiento
</t>
  </si>
  <si>
    <t>AULA PRIMARIA</t>
  </si>
  <si>
    <t xml:space="preserve">40 juegos de puesto de trabajo primaria, cada juego compuesto por una (1) mesa primaria y una (1) silla primaria
Una (1) mesa docente
Una (1) silla docente
Un (1) juego tándem tres (3) canecas
Un (1) tablero para marcador borrable
Un (1) mueble de almacenamiento
</t>
  </si>
  <si>
    <t>AULA SECUNDARIA</t>
  </si>
  <si>
    <t xml:space="preserve">40 juegos de puesto de trabajo secundaria, cada juego compuesto por una (1) mesa secundaria y una (1) silla secundaria
Una (1) mesa docente
Una (1) silla docente
Un (1) juego tándem tres (3) canecas
Un (1) tablero para marcador borrable
Un (1) mueble de almacenamiento
</t>
  </si>
  <si>
    <t>AULA TIM</t>
  </si>
  <si>
    <t>Aula TIM para 40 usuarios:
Siete (7) mesas modulares para tres (3) alumnos
Cuarenta (40) sillas giratorias monoconcha
Siete (7) mesas modulares con multitoma retráctil para tres (3) alumnos
Un (1) tándem tres (3) canecas
Un (1) tablero para marcador borrable
Dos (2) tableros móviles
Ocho (8) muebles de contenidos TIM
Dos (2) muebles de almacenamiento aula TIM</t>
  </si>
  <si>
    <t>BIBLIOTECA BÁSICA 2</t>
  </si>
  <si>
    <t>Biblioteca básica para 40 usuarios 2:
Diez (10) estantes
Ocho (8) mesas rectangulares
Cuatro (4) cubículos dobles
Un (1) sofá de tres (3) puestos
32 sillas interlocutoras
8 sillas giratorias monoconcha
Dos (2) revisteros
Cinco (5) butacos auxiliares
Un (1) mueble móvil de recolección de libros
Un (1) tablero móvil
Un (1) mueble de almacenamiento biblioteca</t>
  </si>
  <si>
    <t>BILINGÜISMO</t>
  </si>
  <si>
    <t>Bilinguismo para 40 usuarios:
Seis (6) estantes de bilingüismo
Un (1) revistero
Dos (2) tableros móviles 
Un (1) mueble de almacenamiento bilingüismo 
Un (1) tándem de canecas
24 sillas giratorias monoconcha con niveladores
Ocho (8) mesas modulares
Tres (3) biombos divisorios
Un (1) tablero marcador borrable
Dos (2) mesas de trabajo bilingüismo
Ocho (8) sillas interlocutoras
Dos (2) sofás de tres (3) puestos
Un (1) tablero móvil</t>
  </si>
  <si>
    <t>LABORATORIO CIENCIA ARTES PRIMARIA</t>
  </si>
  <si>
    <t>Laboratorio de ciencias para 40 usuarios:
Diez (10) mesones de laboratorio ciencias primaria
Cuarenta (40) butacos para laboratorio ciencias primaria
Tres (3) estantes de depósito
Tres (3) muebles móviles laboratorios
Un (1) tándem de canecas
Dos (2) muebles de almacenamiento laboratorio
Un (1) tablero para marcador borrable</t>
  </si>
  <si>
    <t>LABORATORIO INTEGRADO FÍSICA QUÍMICA SECUNDARIA</t>
  </si>
  <si>
    <t>Laboratorio integrado de física-química para 40 usuarios:
Diez (10) mesones de laboratorio física y química
Cuarenta (40) butacos para laboratorio física y química
Tres (3) estantes de depósito
Tres (3) muebles móviles
Un (1) tándem de canecas
Dos (2) muebles de almacenamiento laboratorio física y química
Un (1) tablero para marcador borrable</t>
  </si>
  <si>
    <t>MANTENIMIENTO</t>
  </si>
  <si>
    <t>Mantenimiento:
Un (1) estante de depósito
Un (1) butaco mantenimiento
Un (1) mesón de trabajo mantenimiento</t>
  </si>
  <si>
    <t>OFICINA ADMINISTRATIVA</t>
  </si>
  <si>
    <t>Oficina administrativa:
Un (1) puesto de oficina abierta
Una (1) silla operativa con contacto permanente
Un (1) archivador pequeño
Una (1) papelera</t>
  </si>
  <si>
    <t>PUESTO RECTORÍA</t>
  </si>
  <si>
    <t>Puesto rectoría:
Un (1) escritorio atención rectoría
Una (1) silla de contacto permanente con brazos
Un (1) archivador pequeño
Un (1) mueble para pc rectoría
Una (1) mesa de juntas
Seis (6) sillas interlocutoras rectoría</t>
  </si>
  <si>
    <t>SALA DOCENTE 2</t>
  </si>
  <si>
    <t>Sala docente 12 aulas:
Dos (2) mesas de juntas docentes
Doce (12) sillas interlocutoras
Dos (2) tableros móviles
Dos (2) cuerpos de diez (10) casilleros docentes
Cuatro (4) cubículos dobles
Ocho (8) sillas giratorias monoconcha
Cuatro (4) papeleras</t>
  </si>
  <si>
    <t>PUESTO DE TRABAJO RECEPCIÓN</t>
  </si>
  <si>
    <t>Mesa de atención recepción (1)
Silla interlocutora recepción (1)
Módulo de cuatro (4) casilleros para servicios generales (1)</t>
  </si>
  <si>
    <t>Comedor - cocina 24 aulas:
40 mesas de cafetería auditoria cada una con ocho (8) sillas de cafetería auditorio
Una (1) estufa enana
Un (1) punto ecológico tres (3) canecas
Una (1) estufa de tres (3) puestos</t>
  </si>
  <si>
    <t>Campana extractora</t>
  </si>
  <si>
    <t>Gabinete para químicos</t>
  </si>
  <si>
    <t>Gabinete para menaje</t>
  </si>
  <si>
    <t>Estantería ventilada para almacenamiento</t>
  </si>
  <si>
    <t>Refrigerador industrial</t>
  </si>
  <si>
    <t>Congelador industrial</t>
  </si>
  <si>
    <t>báscula</t>
  </si>
  <si>
    <t>casilleros</t>
  </si>
  <si>
    <t>Marmita</t>
  </si>
  <si>
    <t>Freidora</t>
  </si>
  <si>
    <t>PAPELERA MANEJO DE RESIDUOS SOLIDOS</t>
  </si>
  <si>
    <t>Papelera administrativa</t>
  </si>
  <si>
    <t>SOFÁ DE TRES (3) PUESTOS LECTURA RELAJADA EN LA BIBLIOTECA Y AULA DE BILINGUISMO</t>
  </si>
  <si>
    <t>Sofá de tres (3) puestos</t>
  </si>
  <si>
    <t>TÁNDEM DE ESPERA PARA ESPACIOS EXTERIORES CUBIERTOS</t>
  </si>
  <si>
    <t>Tándem de espera</t>
  </si>
  <si>
    <t>TABLERO MÓVIL DOS CARAS</t>
  </si>
  <si>
    <t>Tablero móvil</t>
  </si>
  <si>
    <t>Tarimas móviles</t>
  </si>
  <si>
    <t>Gradas Móviles</t>
  </si>
  <si>
    <t>Sistema audio/ video/ proyección</t>
  </si>
  <si>
    <t>Consola de iluminación</t>
  </si>
  <si>
    <t>Sillas</t>
  </si>
  <si>
    <t>Mesa de trabajo individual docente</t>
  </si>
  <si>
    <t>Cartelera multiple aula docente</t>
  </si>
  <si>
    <t>Cartelera multiple</t>
  </si>
  <si>
    <t>Carros muebles aula tecnología</t>
  </si>
  <si>
    <t>Carros muebles</t>
  </si>
  <si>
    <t>Proyector video</t>
  </si>
  <si>
    <t>Telas proyectoras Fondo Azul y blanco</t>
  </si>
  <si>
    <t>Tarima para filmación</t>
  </si>
  <si>
    <t>Mesas de trabajo para audio</t>
  </si>
  <si>
    <t>Pantalla TV</t>
  </si>
  <si>
    <t>Pantalla multimedia</t>
  </si>
  <si>
    <t>Caneca</t>
  </si>
  <si>
    <t>Proyector Video</t>
  </si>
  <si>
    <t>Telones de proyecciones plegables</t>
  </si>
  <si>
    <t>Ducha de emergencia</t>
  </si>
  <si>
    <t>Extintor aula Polivalente</t>
  </si>
  <si>
    <t>Extintor</t>
  </si>
  <si>
    <t>Mechero portátil a gas aula Polivalente</t>
  </si>
  <si>
    <t>Mechero portátil a gas</t>
  </si>
  <si>
    <t>Proyector Video Laboratorio integrado</t>
  </si>
  <si>
    <t>Telones de proyecciones plegables Laboratorio integrado</t>
  </si>
  <si>
    <t>Extintor Laboratorio integrado</t>
  </si>
  <si>
    <t>Mechero portátil a gas Laboratorio integrado</t>
  </si>
  <si>
    <t>Puffs Biblioteca</t>
  </si>
  <si>
    <t>Puffs</t>
  </si>
  <si>
    <t>Sillas de trabajo individual Biblioteca</t>
  </si>
  <si>
    <t>Sillas de trabajo individual</t>
  </si>
  <si>
    <t>Mueble planoteca</t>
  </si>
  <si>
    <t>Mueble bibliobanco Biblioteca</t>
  </si>
  <si>
    <t>Mueble bibliobanco</t>
  </si>
  <si>
    <t>Mesa archivo</t>
  </si>
  <si>
    <t>Silla giratoria</t>
  </si>
  <si>
    <t>sillas atención</t>
  </si>
  <si>
    <t>Panel divisorio</t>
  </si>
  <si>
    <t>Papeleras vaiven 35 L</t>
  </si>
  <si>
    <t>Papeleras vaiven 10 L</t>
  </si>
  <si>
    <t>Camilla para emergencia</t>
  </si>
  <si>
    <t>SUBTOTAL DOTACIÓN MOBILIARIO SIN IVA</t>
  </si>
  <si>
    <t>19% IVA</t>
  </si>
  <si>
    <t>IVA 19%</t>
  </si>
  <si>
    <t>VALOR TOTAL DOTACIÓN MOBILIARIO</t>
  </si>
  <si>
    <t>Costos financieros</t>
  </si>
  <si>
    <t>Rubro Contingencia</t>
  </si>
  <si>
    <t>“Dotación de laboratorios de física y química para las sedes educativas de  municipios  de las subregiones Bajo Cauca, Magdalena Medio, Nordeste, Norte, Occidente, Suroeste y Urabá del departamento de Antioquia”</t>
  </si>
  <si>
    <t>Subregión</t>
  </si>
  <si>
    <t>Municipio</t>
  </si>
  <si>
    <t>SEDE</t>
  </si>
  <si>
    <t>DANE</t>
  </si>
  <si>
    <t>Región</t>
  </si>
  <si>
    <r>
      <t xml:space="preserve">151 Puesto de trabajo laboratorio integrado física - química 1. 
</t>
    </r>
    <r>
      <rPr>
        <b/>
        <sz val="9"/>
        <color rgb="FFC00000"/>
        <rFont val="Calibri"/>
        <family val="2"/>
      </rPr>
      <t>INCLUYE: 
(Un meson laboratorio integrado  y cuatro butacos)</t>
    </r>
  </si>
  <si>
    <t>158 Butaco de laboratorio integrado física – química secundaria</t>
  </si>
  <si>
    <t>179 Mueble móvil laboratorio</t>
  </si>
  <si>
    <t>168 Estantería de depósito</t>
  </si>
  <si>
    <t>169 Mueble de almacenamiento de laboratorio integrado física-química secundaria</t>
  </si>
  <si>
    <t>181 Tablero</t>
  </si>
  <si>
    <t>190 Tándem tres (3) canecas aulas</t>
  </si>
  <si>
    <t>M/COPIO MONOC. COLEGIAL C/LAMP.</t>
  </si>
  <si>
    <t>ESTEREO M/COPIO TRINOC. ACUARIUS 1X-4X ZOOM P.SCIENTIFIC</t>
  </si>
  <si>
    <t>PUNTO DE EMERGENCIA (2 ESTACIONES Y SEÑALIZACIÓN)</t>
  </si>
  <si>
    <t>Kits de insumos de laboratorio</t>
  </si>
  <si>
    <t>Formación docente</t>
  </si>
  <si>
    <t>501-BAJO CAUCA</t>
  </si>
  <si>
    <t>5120-CÁCERES</t>
  </si>
  <si>
    <t>COLEGIO PIAMONTE</t>
  </si>
  <si>
    <t>COLEGIO AURELIO MEJIA</t>
  </si>
  <si>
    <t>LICEO GASPAR DE RODAS</t>
  </si>
  <si>
    <t>LICEO CACERES</t>
  </si>
  <si>
    <t>5154-CAUCASIA</t>
  </si>
  <si>
    <t>C. E. R. 20 DE JULIO</t>
  </si>
  <si>
    <t>I. E. R INDIGENA TRANQUILINO ROSARIO</t>
  </si>
  <si>
    <t>I. E. R CUTURU</t>
  </si>
  <si>
    <t>I. E. SANTA TERESITA</t>
  </si>
  <si>
    <t>E U LA MISERICORDIA</t>
  </si>
  <si>
    <t>LICEO CONCEJO MUNICIPAL</t>
  </si>
  <si>
    <t>5250-EL BAGRE</t>
  </si>
  <si>
    <t>C. E. R. MELLIZOS</t>
  </si>
  <si>
    <t>LICEO PUERTO CLAVER</t>
  </si>
  <si>
    <t>COLEGIO LAS DELICIAS</t>
  </si>
  <si>
    <t>COLEGIO LA ESMERALDA</t>
  </si>
  <si>
    <t>COLEGIO VEINTE DE JULIO</t>
  </si>
  <si>
    <t>COLEGIO PUERTO LOPEZ</t>
  </si>
  <si>
    <t>I. E. BIJAO</t>
  </si>
  <si>
    <t>5495-NECHÍ</t>
  </si>
  <si>
    <t>C. E. R. EL SABALITO</t>
  </si>
  <si>
    <t>C. E. R. RAFAEL NUÑEZ</t>
  </si>
  <si>
    <t>C. E. R.  PLAN BONITO</t>
  </si>
  <si>
    <t>C. E. R. LAS VICTORIAS</t>
  </si>
  <si>
    <t>E R I LONDRES</t>
  </si>
  <si>
    <t>C. E. R.  ZARAGOCITA</t>
  </si>
  <si>
    <t>COLEGIO JORGE ELIECER GAITAN</t>
  </si>
  <si>
    <t>I. E. R. LA CONCHA</t>
  </si>
  <si>
    <t>COLEGIO DE NECHI</t>
  </si>
  <si>
    <t>5790-TARAZÁ</t>
  </si>
  <si>
    <t>LA PALMERA</t>
  </si>
  <si>
    <t>I. E. R. LA CAUCANA</t>
  </si>
  <si>
    <t>LICEO RAFAEL NUÑEZ</t>
  </si>
  <si>
    <t>COLEGIO ANTONIO ROLDAN BETANCUR</t>
  </si>
  <si>
    <t>5895-ZARAGOZA</t>
  </si>
  <si>
    <t>I.E.R. LA PAJUILA</t>
  </si>
  <si>
    <t>COLEGIO FRANCISCO DE PAULA SANTANDER</t>
  </si>
  <si>
    <t>502-MAGDALENA MEDIO</t>
  </si>
  <si>
    <t>5579-PUERTO BERRÍO</t>
  </si>
  <si>
    <t>C. E. R. EL BRASIL</t>
  </si>
  <si>
    <t>C. E. R. LA MESETA</t>
  </si>
  <si>
    <t>I. E. ESCUELA NORMAL SUPERIOR DEL MAGDALENA MEDIO</t>
  </si>
  <si>
    <t>I.E. ALFONSO LOPEZ PUMAREJO</t>
  </si>
  <si>
    <t>5893-YONDÓ</t>
  </si>
  <si>
    <t>I. E. R. SAN MIGUEL DEL TIGRE</t>
  </si>
  <si>
    <t>I. E. LUIS EDUARDO DIAZ</t>
  </si>
  <si>
    <t>503-NORDESTE</t>
  </si>
  <si>
    <t>5690-SANTO DOMINGO</t>
  </si>
  <si>
    <t>COLEGIO BOTERO</t>
  </si>
  <si>
    <t>COLEGIO ROBERTO LOPEZ GOMEZ</t>
  </si>
  <si>
    <t>5858-VEGACHÍ</t>
  </si>
  <si>
    <t>EL CINCO</t>
  </si>
  <si>
    <t>LICEO EFE GOMEZ</t>
  </si>
  <si>
    <t>5885-YALÍ</t>
  </si>
  <si>
    <t>LICEO LORENZO YALI</t>
  </si>
  <si>
    <t>5890-YOLOMBÓ</t>
  </si>
  <si>
    <t>I. E. R. GUILLERMO AGUILAR</t>
  </si>
  <si>
    <t>I.E.R. PRESBITERO EDUARDO ZULUAGA</t>
  </si>
  <si>
    <t>504-NORTE</t>
  </si>
  <si>
    <t>5107-BRICEÑO</t>
  </si>
  <si>
    <t>C. E. R. LA CRISTALINA</t>
  </si>
  <si>
    <t>I. E. ANTONIO ROLDAN BETANCUR</t>
  </si>
  <si>
    <t>5134-CAMPAMENTO</t>
  </si>
  <si>
    <t>I. E. NUESTRA SEÑORA DEL ROSARIO</t>
  </si>
  <si>
    <t>5315-GUADALUPE</t>
  </si>
  <si>
    <t>I. E.  LUIS LOPEZ DE MESA</t>
  </si>
  <si>
    <t>5361-ITUANGO</t>
  </si>
  <si>
    <t>I. E. R. PIO X</t>
  </si>
  <si>
    <t>I. E. LUIS MARIA PRECIADO ECHAVARRIA</t>
  </si>
  <si>
    <t>I. E. JESUS MARIA VALLE JARAMILLO</t>
  </si>
  <si>
    <t>E U EMILIANA PEREZ</t>
  </si>
  <si>
    <t>COLEGIO PEDRO NEL OSPINA</t>
  </si>
  <si>
    <t>5854-VALDIVIA</t>
  </si>
  <si>
    <t>I. E. R. MARCO A ROJO</t>
  </si>
  <si>
    <t>5887-YARUMAL</t>
  </si>
  <si>
    <t>I. E. CEDEÑO</t>
  </si>
  <si>
    <t>I. E. EL CEDRO</t>
  </si>
  <si>
    <t>I. E. LLANOS DE CUIVA</t>
  </si>
  <si>
    <t>LICEO SAN LUIS</t>
  </si>
  <si>
    <t>COLEGIO DE MARIA</t>
  </si>
  <si>
    <t>505-OCCIDENTE</t>
  </si>
  <si>
    <t>5004-ABRIAQUÍ</t>
  </si>
  <si>
    <t>I. E. LA MILAGROSA</t>
  </si>
  <si>
    <t>5042-SANTAFÉ DE ANTIOQUIA</t>
  </si>
  <si>
    <t>COLEGIO ARTURO VELASQUEZ ORTIZ</t>
  </si>
  <si>
    <t>LICEO SAN LUIS GONZAGA</t>
  </si>
  <si>
    <t>5234-DABEIBA</t>
  </si>
  <si>
    <t>COLEGIO URAMA</t>
  </si>
  <si>
    <t>COLEGIO JUAN HENRIQUE WHITE</t>
  </si>
  <si>
    <t>5284-FRONTINO</t>
  </si>
  <si>
    <t>I. E.  MANUEL ANTONIO TORO</t>
  </si>
  <si>
    <t>I. E. AGROPECUARIA PEDRO ANTONIO ELEJALDE</t>
  </si>
  <si>
    <t>I. E. ESCUELA NORMAL SUPERIOR MIGUEL ANGEL ALVAREZ</t>
  </si>
  <si>
    <t>5842-URAMITA</t>
  </si>
  <si>
    <t>I. E. SAN JOSE</t>
  </si>
  <si>
    <t>507-SUROESTE</t>
  </si>
  <si>
    <t>5642-SALGAR</t>
  </si>
  <si>
    <t>I. E. R. ABELARDO OCHOA</t>
  </si>
  <si>
    <t>LICEO JULIO RESTREPO</t>
  </si>
  <si>
    <t>5847-URRAO</t>
  </si>
  <si>
    <t>C. E. R. VEINTE DE JULIO</t>
  </si>
  <si>
    <t>I. E. R. JAIPERA</t>
  </si>
  <si>
    <t>I. E. ESCUELA NORMAL SUPERIOR SAGRADA FAMILIA</t>
  </si>
  <si>
    <t>508-URABÁ</t>
  </si>
  <si>
    <t>5147-CAREPA</t>
  </si>
  <si>
    <t>I. E. LUIS CARLOS GALAN SARMIENTO</t>
  </si>
  <si>
    <t>COLEGIO COLOMBIA</t>
  </si>
  <si>
    <t>5172-CHIGORODÓ</t>
  </si>
  <si>
    <t>I. E. R. BARRANQUILLITA</t>
  </si>
  <si>
    <t>I.E. GONZALO MEJIA</t>
  </si>
  <si>
    <t>INSTITUTO AGRICOLA URABA-CHIGORODO</t>
  </si>
  <si>
    <t>5475-MURINDÓ</t>
  </si>
  <si>
    <t>LICEO MURINDO</t>
  </si>
  <si>
    <t>5490-NECOCLÍ</t>
  </si>
  <si>
    <t>I. E. R. LA COMARCA</t>
  </si>
  <si>
    <t>I.E.R. INDIGENA JOSE ELIAS SUAREZ</t>
  </si>
  <si>
    <t>COLEGIO DE DESARROLLO RURAL - NECOCLI</t>
  </si>
  <si>
    <t>COLEGIO ZAPATA</t>
  </si>
  <si>
    <t>5665-SAN PEDRO DE URABA</t>
  </si>
  <si>
    <t>C. E. R. ARENAS MONAS</t>
  </si>
  <si>
    <t>I. E. R. LAS PAVAS</t>
  </si>
  <si>
    <t>LICEO SAN PEDRO DE URABA</t>
  </si>
  <si>
    <t>5873-VIGÍA DEL FUERTE</t>
  </si>
  <si>
    <t>I. E. R. ALIANZA PARA EL PROGRESO</t>
  </si>
  <si>
    <t>I. E. SAN ANTONIO DE PADUA</t>
  </si>
  <si>
    <t>I. E. R. BUCHADO</t>
  </si>
  <si>
    <t>LICEO VIGIA DEL FUERTE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</si>
</sst>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quot;$&quot;\ #,##0;[Red]\-&quot;$&quot;\ #,##0"/>
    <numFmt numFmtId="165" formatCode="_-&quot;$&quot;\ * #,##0_-;\-&quot;$&quot;\ * #,##0_-;_-&quot;$&quot;\ * &quot;-&quot;_-;_-@_-"/>
    <numFmt numFmtId="166" formatCode="_(&quot;$&quot;* #,##0_);_(&quot;$&quot;* \(#,##0\);_(&quot;$&quot;* &quot;-&quot;_);_(@_)"/>
    <numFmt numFmtId="167" formatCode="_(&quot;$&quot;* #,##0.00_);_(&quot;$&quot;* \(#,##0.00\);_(&quot;$&quot;* &quot;-&quot;??_);_(@_)"/>
    <numFmt numFmtId="168" formatCode="&quot;$&quot;\ #,##0;&quot;$&quot;\ \-#,##0"/>
  </numFmts>
  <fonts count="20">
    <font>
      <sz val="11"/>
      <color theme="1"/>
      <name val="Calibri"/>
      <family val="2"/>
      <scheme val="minor"/>
    </font>
    <font>
      <sz val="11"/>
      <color theme="1"/>
      <name val="Calibri"/>
      <family val="2"/>
      <scheme val="minor"/>
    </font>
    <font>
      <b/>
      <sz val="10"/>
      <color rgb="FFFFFFFF"/>
      <name val="Calibri"/>
      <family val="2"/>
    </font>
    <font>
      <sz val="10"/>
      <color rgb="FF000000"/>
      <name val="Calibri"/>
      <family val="2"/>
    </font>
    <font>
      <b/>
      <sz val="10"/>
      <color rgb="FF000000"/>
      <name val="Calibri"/>
      <family val="2"/>
    </font>
    <font>
      <b/>
      <sz val="14"/>
      <color rgb="FF000000"/>
      <name val="Calibri"/>
      <family val="2"/>
    </font>
    <font>
      <b/>
      <sz val="14"/>
      <color theme="1"/>
      <name val="Calibri"/>
      <family val="2"/>
      <scheme val="minor"/>
    </font>
    <font>
      <b/>
      <sz val="14"/>
      <color theme="1"/>
      <name val="Arial Narrow"/>
      <family val="2"/>
    </font>
    <font>
      <sz val="12"/>
      <color indexed="81"/>
      <name val="Tahoma"/>
      <family val="2"/>
    </font>
    <font>
      <sz val="9"/>
      <color indexed="81"/>
      <name val="Tahoma"/>
      <family val="2"/>
    </font>
    <font>
      <sz val="11"/>
      <color theme="1"/>
      <name val="Arial Narrow"/>
      <family val="2"/>
    </font>
    <font>
      <sz val="10"/>
      <name val="Arial"/>
      <family val="2"/>
    </font>
    <font>
      <sz val="10"/>
      <name val="Verdana"/>
      <family val="2"/>
    </font>
    <font>
      <sz val="9"/>
      <color theme="1"/>
      <name val="Calibri"/>
      <family val="2"/>
      <scheme val="minor"/>
    </font>
    <font>
      <b/>
      <sz val="12"/>
      <color rgb="FF000000"/>
      <name val="Calibri"/>
      <family val="2"/>
    </font>
    <font>
      <b/>
      <sz val="9"/>
      <color rgb="FF000000"/>
      <name val="Calibri"/>
      <family val="2"/>
    </font>
    <font>
      <sz val="9"/>
      <color rgb="FF000000"/>
      <name val="Calibri"/>
      <family val="2"/>
    </font>
    <font>
      <b/>
      <sz val="9"/>
      <color theme="1"/>
      <name val="Calibri"/>
      <family val="2"/>
      <scheme val="minor"/>
    </font>
    <font>
      <b/>
      <sz val="12"/>
      <color theme="0"/>
      <name val="Arial"/>
      <family val="2"/>
    </font>
    <font>
      <b/>
      <sz val="9"/>
      <color rgb="FFC00000"/>
      <name val="Calibri"/>
      <family val="2"/>
    </font>
  </fonts>
  <fills count="11">
    <fill>
      <patternFill patternType="none"/>
    </fill>
    <fill>
      <patternFill patternType="gray125"/>
    </fill>
    <fill>
      <patternFill patternType="solid">
        <fgColor rgb="FF5B9BD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499984740745262"/>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s>
  <cellStyleXfs count="13">
    <xf numFmtId="0" fontId="0" fillId="0" borderId="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168" fontId="11" fillId="0" borderId="0" applyFont="0" applyFill="0" applyBorder="0" applyAlignment="0" applyProtection="0"/>
    <xf numFmtId="0" fontId="12" fillId="0" borderId="0"/>
    <xf numFmtId="0" fontId="1" fillId="0" borderId="0"/>
    <xf numFmtId="166" fontId="1" fillId="0" borderId="0" applyFont="0" applyFill="0" applyBorder="0" applyAlignment="0" applyProtection="0"/>
    <xf numFmtId="167" fontId="1" fillId="0" borderId="0" applyFont="0" applyFill="0" applyBorder="0" applyAlignment="0" applyProtection="0"/>
    <xf numFmtId="0" fontId="11" fillId="0" borderId="0"/>
    <xf numFmtId="9" fontId="11" fillId="0" borderId="0" applyFont="0" applyFill="0" applyBorder="0" applyAlignment="0" applyProtection="0"/>
  </cellStyleXfs>
  <cellXfs count="74">
    <xf numFmtId="0" fontId="0" fillId="0" borderId="0" xfId="0"/>
    <xf numFmtId="164" fontId="0" fillId="0" borderId="0" xfId="0" applyNumberFormat="1"/>
    <xf numFmtId="3" fontId="3" fillId="0" borderId="2" xfId="0" applyNumberFormat="1" applyFont="1" applyBorder="1" applyAlignment="1">
      <alignment horizontal="righ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64" fontId="3" fillId="0" borderId="4" xfId="0" applyNumberFormat="1" applyFont="1" applyBorder="1" applyAlignment="1">
      <alignment horizontal="right" vertical="center" wrapText="1"/>
    </xf>
    <xf numFmtId="0" fontId="3" fillId="0" borderId="4" xfId="0" applyFont="1" applyBorder="1" applyAlignment="1">
      <alignment horizontal="right" vertical="center"/>
    </xf>
    <xf numFmtId="3" fontId="3" fillId="0" borderId="4" xfId="0" applyNumberFormat="1" applyFont="1" applyBorder="1" applyAlignment="1">
      <alignment horizontal="right" vertical="center"/>
    </xf>
    <xf numFmtId="164" fontId="5" fillId="0" borderId="5" xfId="0" applyNumberFormat="1" applyFont="1" applyBorder="1" applyAlignment="1">
      <alignment horizontal="center" vertical="center" wrapText="1"/>
    </xf>
    <xf numFmtId="164" fontId="5" fillId="0" borderId="5" xfId="0" applyNumberFormat="1" applyFont="1" applyBorder="1" applyAlignment="1">
      <alignment horizontal="center" vertical="center"/>
    </xf>
    <xf numFmtId="41" fontId="0" fillId="0" borderId="0" xfId="1" applyFont="1"/>
    <xf numFmtId="41" fontId="0" fillId="0" borderId="0" xfId="1" applyFont="1" applyAlignment="1">
      <alignment vertical="center"/>
    </xf>
    <xf numFmtId="41" fontId="0" fillId="0" borderId="0" xfId="0" applyNumberFormat="1"/>
    <xf numFmtId="10" fontId="0" fillId="0" borderId="0" xfId="2" applyNumberFormat="1" applyFont="1"/>
    <xf numFmtId="0" fontId="2" fillId="2" borderId="8"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0" borderId="9" xfId="0" applyFont="1" applyBorder="1" applyAlignment="1">
      <alignment horizontal="right" vertical="center"/>
    </xf>
    <xf numFmtId="3" fontId="3" fillId="0" borderId="9" xfId="0" applyNumberFormat="1" applyFont="1" applyBorder="1" applyAlignment="1">
      <alignment horizontal="right" vertical="center"/>
    </xf>
    <xf numFmtId="3" fontId="3" fillId="0" borderId="8" xfId="0" applyNumberFormat="1" applyFont="1" applyBorder="1" applyAlignment="1">
      <alignment horizontal="right" vertical="center" wrapText="1"/>
    </xf>
    <xf numFmtId="41" fontId="0" fillId="0" borderId="8" xfId="0" applyNumberFormat="1" applyBorder="1" applyAlignment="1">
      <alignment vertical="center" wrapText="1"/>
    </xf>
    <xf numFmtId="0" fontId="0" fillId="0" borderId="8" xfId="0" applyBorder="1" applyAlignment="1">
      <alignment vertical="center" wrapText="1"/>
    </xf>
    <xf numFmtId="0" fontId="0" fillId="0" borderId="8" xfId="0" applyBorder="1" applyAlignment="1">
      <alignment vertical="center"/>
    </xf>
    <xf numFmtId="41" fontId="0" fillId="0" borderId="8" xfId="0" applyNumberFormat="1" applyBorder="1" applyAlignment="1">
      <alignment vertical="center"/>
    </xf>
    <xf numFmtId="3" fontId="3" fillId="5" borderId="8" xfId="0" applyNumberFormat="1" applyFont="1" applyFill="1" applyBorder="1" applyAlignment="1">
      <alignment horizontal="right" vertical="center" wrapText="1"/>
    </xf>
    <xf numFmtId="164" fontId="3" fillId="5" borderId="4" xfId="0" applyNumberFormat="1" applyFont="1" applyFill="1" applyBorder="1" applyAlignment="1">
      <alignment horizontal="right" vertical="center" wrapText="1"/>
    </xf>
    <xf numFmtId="0" fontId="3" fillId="5" borderId="9" xfId="0" applyFont="1" applyFill="1" applyBorder="1" applyAlignment="1">
      <alignment horizontal="right" vertical="center"/>
    </xf>
    <xf numFmtId="0" fontId="10" fillId="0" borderId="13" xfId="0" applyFont="1" applyBorder="1" applyAlignment="1">
      <alignment vertical="center" wrapText="1"/>
    </xf>
    <xf numFmtId="0" fontId="10" fillId="0" borderId="8"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4" xfId="0" applyFont="1" applyBorder="1" applyAlignment="1">
      <alignment vertical="center" wrapText="1"/>
    </xf>
    <xf numFmtId="164" fontId="3" fillId="0" borderId="15" xfId="0" applyNumberFormat="1" applyFont="1" applyBorder="1" applyAlignment="1">
      <alignment horizontal="right" vertical="center" wrapText="1"/>
    </xf>
    <xf numFmtId="0" fontId="3" fillId="0" borderId="0" xfId="0" applyFont="1" applyAlignment="1">
      <alignment horizontal="right" vertical="center"/>
    </xf>
    <xf numFmtId="3" fontId="3" fillId="0" borderId="10" xfId="0" applyNumberFormat="1" applyFont="1" applyBorder="1" applyAlignment="1">
      <alignment horizontal="right" vertical="center" wrapText="1"/>
    </xf>
    <xf numFmtId="164" fontId="3" fillId="5" borderId="8" xfId="0" applyNumberFormat="1" applyFont="1" applyFill="1" applyBorder="1" applyAlignment="1">
      <alignment horizontal="right" vertical="center" wrapText="1"/>
    </xf>
    <xf numFmtId="0" fontId="3" fillId="5" borderId="8" xfId="0" applyFont="1" applyFill="1" applyBorder="1" applyAlignment="1">
      <alignment horizontal="right" vertical="center"/>
    </xf>
    <xf numFmtId="0" fontId="10" fillId="0" borderId="0" xfId="0" applyFont="1" applyAlignment="1">
      <alignment vertical="center" wrapText="1"/>
    </xf>
    <xf numFmtId="164" fontId="3" fillId="5" borderId="16" xfId="0" applyNumberFormat="1" applyFont="1" applyFill="1" applyBorder="1" applyAlignment="1">
      <alignment horizontal="right" vertical="center" wrapText="1"/>
    </xf>
    <xf numFmtId="0" fontId="7" fillId="4" borderId="8" xfId="0" applyFont="1" applyFill="1" applyBorder="1" applyAlignment="1">
      <alignment vertical="center" wrapText="1"/>
    </xf>
    <xf numFmtId="0" fontId="7" fillId="4" borderId="10" xfId="0" applyFont="1" applyFill="1" applyBorder="1" applyAlignment="1">
      <alignment vertical="center" wrapText="1"/>
    </xf>
    <xf numFmtId="0" fontId="10" fillId="0" borderId="16" xfId="0" applyFont="1" applyBorder="1" applyAlignment="1">
      <alignment vertical="center" wrapText="1"/>
    </xf>
    <xf numFmtId="41" fontId="5" fillId="0" borderId="5" xfId="0" applyNumberFormat="1" applyFont="1" applyBorder="1" applyAlignment="1">
      <alignment horizontal="center" vertical="center" wrapText="1"/>
    </xf>
    <xf numFmtId="164" fontId="5" fillId="0" borderId="5" xfId="0" applyNumberFormat="1" applyFont="1" applyBorder="1" applyAlignment="1">
      <alignment horizontal="right" vertical="center"/>
    </xf>
    <xf numFmtId="0" fontId="13" fillId="0" borderId="0" xfId="0" applyFont="1" applyAlignment="1">
      <alignment vertical="top"/>
    </xf>
    <xf numFmtId="0" fontId="13" fillId="0" borderId="0" xfId="0" applyFont="1" applyAlignment="1">
      <alignment horizontal="center" vertical="top"/>
    </xf>
    <xf numFmtId="0" fontId="13" fillId="0" borderId="0" xfId="0" applyFont="1" applyAlignment="1">
      <alignment horizontal="left" vertical="top"/>
    </xf>
    <xf numFmtId="1" fontId="13" fillId="0" borderId="0" xfId="0" applyNumberFormat="1" applyFont="1" applyAlignment="1">
      <alignment horizontal="center" vertical="top"/>
    </xf>
    <xf numFmtId="0" fontId="15" fillId="8" borderId="8" xfId="11" applyFont="1" applyFill="1" applyBorder="1" applyAlignment="1">
      <alignment horizontal="center" vertical="center" wrapText="1"/>
    </xf>
    <xf numFmtId="0" fontId="17" fillId="7" borderId="0" xfId="0" applyFont="1" applyFill="1" applyAlignment="1">
      <alignment horizontal="center" vertical="top"/>
    </xf>
    <xf numFmtId="0" fontId="17" fillId="7" borderId="0" xfId="0" applyFont="1" applyFill="1" applyAlignment="1">
      <alignment horizontal="left" vertical="top"/>
    </xf>
    <xf numFmtId="0" fontId="15" fillId="0" borderId="0" xfId="11" applyFont="1" applyAlignment="1">
      <alignment vertical="center" wrapText="1"/>
    </xf>
    <xf numFmtId="0" fontId="0" fillId="0" borderId="8" xfId="0" applyBorder="1" applyAlignment="1">
      <alignment horizontal="center" vertical="center"/>
    </xf>
    <xf numFmtId="0" fontId="15" fillId="6" borderId="8" xfId="11" applyFont="1" applyFill="1" applyBorder="1" applyAlignment="1">
      <alignment horizontal="center" vertical="center" wrapText="1"/>
    </xf>
    <xf numFmtId="1" fontId="15" fillId="6" borderId="8" xfId="11" applyNumberFormat="1" applyFont="1" applyFill="1" applyBorder="1" applyAlignment="1">
      <alignment horizontal="center" vertical="center" wrapText="1"/>
    </xf>
    <xf numFmtId="0" fontId="0" fillId="0" borderId="8" xfId="0" applyBorder="1"/>
    <xf numFmtId="1" fontId="16" fillId="0" borderId="8" xfId="11" applyNumberFormat="1" applyFont="1" applyBorder="1" applyAlignment="1">
      <alignment horizontal="center" vertical="center" wrapText="1"/>
    </xf>
    <xf numFmtId="0" fontId="0" fillId="0" borderId="8" xfId="0" applyBorder="1" applyAlignment="1">
      <alignment horizontal="center" vertical="center" wrapText="1"/>
    </xf>
    <xf numFmtId="0" fontId="17" fillId="7" borderId="8" xfId="0" applyFont="1" applyFill="1" applyBorder="1" applyAlignment="1">
      <alignment horizontal="center" vertical="top"/>
    </xf>
    <xf numFmtId="0" fontId="14" fillId="6" borderId="8" xfId="11" applyFont="1" applyFill="1" applyBorder="1" applyAlignment="1">
      <alignment horizontal="center" vertical="center" wrapText="1"/>
    </xf>
    <xf numFmtId="1" fontId="0" fillId="0" borderId="8" xfId="0" applyNumberFormat="1" applyBorder="1"/>
    <xf numFmtId="1" fontId="0" fillId="0" borderId="8" xfId="0" applyNumberFormat="1" applyBorder="1" applyAlignment="1">
      <alignment horizontal="center" vertical="center"/>
    </xf>
    <xf numFmtId="0" fontId="15" fillId="9" borderId="8" xfId="1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wrapText="1"/>
    </xf>
    <xf numFmtId="0" fontId="7" fillId="0" borderId="0" xfId="0" applyFont="1" applyAlignment="1">
      <alignment horizontal="right" vertical="center" wrapText="1"/>
    </xf>
    <xf numFmtId="0" fontId="7" fillId="0" borderId="17" xfId="0" applyFont="1" applyBorder="1" applyAlignment="1">
      <alignment horizontal="right" vertical="center" wrapText="1"/>
    </xf>
    <xf numFmtId="0" fontId="18" fillId="10" borderId="8" xfId="0" applyFont="1" applyFill="1" applyBorder="1" applyAlignment="1">
      <alignment horizontal="center" vertical="center"/>
    </xf>
  </cellXfs>
  <cellStyles count="13">
    <cellStyle name="Currency [0]" xfId="9" xr:uid="{00000000-0005-0000-0000-000000000000}"/>
    <cellStyle name="Millares [0]" xfId="1" builtinId="6"/>
    <cellStyle name="Millares 2" xfId="3" xr:uid="{00000000-0005-0000-0000-000002000000}"/>
    <cellStyle name="Moneda [0] 2" xfId="4" xr:uid="{00000000-0005-0000-0000-000003000000}"/>
    <cellStyle name="Moneda 2" xfId="10" xr:uid="{00000000-0005-0000-0000-000004000000}"/>
    <cellStyle name="Moneda 5 3" xfId="6" xr:uid="{00000000-0005-0000-0000-000005000000}"/>
    <cellStyle name="Normal" xfId="0" builtinId="0"/>
    <cellStyle name="Normal 10 2" xfId="5" xr:uid="{00000000-0005-0000-0000-000007000000}"/>
    <cellStyle name="Normal 2" xfId="11" xr:uid="{00000000-0005-0000-0000-000008000000}"/>
    <cellStyle name="Normal 3 2 2" xfId="7" xr:uid="{00000000-0005-0000-0000-000009000000}"/>
    <cellStyle name="Normal 3 3" xfId="8" xr:uid="{00000000-0005-0000-0000-00000A000000}"/>
    <cellStyle name="Porcentaje" xfId="2" builtinId="5"/>
    <cellStyle name="Porcentaje 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R/Desktop/COMPRA%20EFICIENTE%20NUCLE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Cotizacion"/>
      <sheetName val="CUADROS"/>
      <sheetName val="ResumenCotizacion"/>
      <sheetName val="LISTAS"/>
      <sheetName val="CSV"/>
      <sheetName val="Cotizacion"/>
      <sheetName val="Cuadro Totales"/>
      <sheetName val="CantMinimas"/>
      <sheetName val="Minimos"/>
      <sheetName val="Consolidado"/>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opLeftCell="A7" zoomScaleNormal="100" workbookViewId="0">
      <selection activeCell="D30" sqref="D30:D31"/>
    </sheetView>
  </sheetViews>
  <sheetFormatPr defaultColWidth="11.42578125" defaultRowHeight="14.45"/>
  <cols>
    <col min="1" max="1" width="22.7109375" customWidth="1"/>
    <col min="2" max="2" width="12.7109375" customWidth="1"/>
    <col min="3" max="3" width="13.28515625" customWidth="1"/>
    <col min="4" max="4" width="16.28515625" customWidth="1"/>
    <col min="5" max="5" width="16.42578125" customWidth="1"/>
    <col min="6" max="6" width="21.7109375" customWidth="1"/>
    <col min="7" max="7" width="15.7109375" customWidth="1"/>
    <col min="8" max="8" width="14.7109375" customWidth="1"/>
    <col min="15" max="15" width="14.140625" customWidth="1"/>
  </cols>
  <sheetData>
    <row r="1" spans="1:8" ht="18.600000000000001">
      <c r="A1" s="69" t="s">
        <v>0</v>
      </c>
      <c r="B1" s="69"/>
      <c r="C1" s="69"/>
      <c r="D1" s="69"/>
      <c r="E1" s="69"/>
      <c r="F1" s="69"/>
    </row>
    <row r="2" spans="1:8" ht="18.600000000000001">
      <c r="A2" s="69" t="s">
        <v>1</v>
      </c>
      <c r="B2" s="69"/>
      <c r="C2" s="69"/>
      <c r="D2" s="69"/>
      <c r="E2" s="69"/>
      <c r="F2" s="69"/>
    </row>
    <row r="3" spans="1:8" ht="18.600000000000001">
      <c r="A3" s="69" t="s">
        <v>2</v>
      </c>
      <c r="B3" s="69"/>
      <c r="C3" s="69"/>
      <c r="D3" s="69"/>
      <c r="E3" s="69"/>
      <c r="F3" s="69"/>
    </row>
    <row r="4" spans="1:8" ht="81" customHeight="1">
      <c r="A4" s="70" t="s">
        <v>3</v>
      </c>
      <c r="B4" s="70"/>
      <c r="C4" s="70"/>
      <c r="D4" s="70"/>
      <c r="E4" s="70"/>
      <c r="F4" s="70"/>
    </row>
    <row r="5" spans="1:8" ht="48" customHeight="1">
      <c r="A5" s="14" t="s">
        <v>4</v>
      </c>
      <c r="B5" s="14" t="s">
        <v>5</v>
      </c>
      <c r="C5" s="14" t="s">
        <v>6</v>
      </c>
      <c r="D5" s="14" t="s">
        <v>7</v>
      </c>
      <c r="E5" s="14" t="s">
        <v>8</v>
      </c>
      <c r="F5" s="14" t="s">
        <v>9</v>
      </c>
    </row>
    <row r="6" spans="1:8" ht="15" thickBot="1">
      <c r="A6" s="3" t="s">
        <v>10</v>
      </c>
      <c r="B6" s="4" t="s">
        <v>11</v>
      </c>
      <c r="C6" s="4" t="s">
        <v>12</v>
      </c>
      <c r="D6" s="5">
        <v>54943</v>
      </c>
      <c r="E6" s="6">
        <v>140</v>
      </c>
      <c r="F6" s="2">
        <v>7692020</v>
      </c>
      <c r="G6" s="11"/>
      <c r="H6" s="12"/>
    </row>
    <row r="7" spans="1:8" ht="39.6" thickBot="1">
      <c r="A7" s="3" t="s">
        <v>13</v>
      </c>
      <c r="B7" s="4" t="s">
        <v>11</v>
      </c>
      <c r="C7" s="4" t="s">
        <v>14</v>
      </c>
      <c r="D7" s="5">
        <v>211826</v>
      </c>
      <c r="E7" s="6">
        <v>49</v>
      </c>
      <c r="F7" s="2">
        <v>10379474</v>
      </c>
      <c r="G7" s="11"/>
      <c r="H7" s="12"/>
    </row>
    <row r="8" spans="1:8" ht="26.45" thickBot="1">
      <c r="A8" s="3" t="s">
        <v>15</v>
      </c>
      <c r="B8" s="4" t="s">
        <v>11</v>
      </c>
      <c r="C8" s="4" t="s">
        <v>16</v>
      </c>
      <c r="D8" s="5">
        <v>206806</v>
      </c>
      <c r="E8" s="6">
        <v>14</v>
      </c>
      <c r="F8" s="2">
        <v>2895284</v>
      </c>
      <c r="G8" s="11"/>
      <c r="H8" s="12"/>
    </row>
    <row r="9" spans="1:8" ht="39.6" thickBot="1">
      <c r="A9" s="3" t="s">
        <v>17</v>
      </c>
      <c r="B9" s="4" t="s">
        <v>11</v>
      </c>
      <c r="C9" s="4" t="s">
        <v>17</v>
      </c>
      <c r="D9" s="5">
        <v>793500</v>
      </c>
      <c r="E9" s="6">
        <v>108</v>
      </c>
      <c r="F9" s="2">
        <v>85698000</v>
      </c>
      <c r="G9" s="11"/>
      <c r="H9" s="12"/>
    </row>
    <row r="10" spans="1:8" ht="39.6" thickBot="1">
      <c r="A10" s="3" t="s">
        <v>18</v>
      </c>
      <c r="B10" s="4" t="s">
        <v>11</v>
      </c>
      <c r="C10" s="4" t="s">
        <v>19</v>
      </c>
      <c r="D10" s="5">
        <v>301748</v>
      </c>
      <c r="E10" s="6">
        <v>101</v>
      </c>
      <c r="F10" s="2">
        <v>30476548</v>
      </c>
      <c r="G10" s="11"/>
      <c r="H10" s="12"/>
    </row>
    <row r="11" spans="1:8" ht="15" thickBot="1">
      <c r="A11" s="3" t="s">
        <v>20</v>
      </c>
      <c r="B11" s="4" t="s">
        <v>11</v>
      </c>
      <c r="C11" s="4" t="s">
        <v>21</v>
      </c>
      <c r="D11" s="5">
        <v>127304</v>
      </c>
      <c r="E11" s="7">
        <v>1240</v>
      </c>
      <c r="F11" s="2">
        <v>157856960</v>
      </c>
      <c r="G11" s="11"/>
      <c r="H11" s="12"/>
    </row>
    <row r="12" spans="1:8" ht="15" thickBot="1">
      <c r="A12" s="3" t="s">
        <v>22</v>
      </c>
      <c r="B12" s="4" t="s">
        <v>11</v>
      </c>
      <c r="C12" s="4" t="s">
        <v>23</v>
      </c>
      <c r="D12" s="5">
        <v>60300</v>
      </c>
      <c r="E12" s="7">
        <v>1240</v>
      </c>
      <c r="F12" s="2">
        <v>74772000</v>
      </c>
      <c r="G12" s="11"/>
      <c r="H12" s="12"/>
    </row>
    <row r="13" spans="1:8" ht="26.45" thickBot="1">
      <c r="A13" s="3" t="s">
        <v>24</v>
      </c>
      <c r="B13" s="4" t="s">
        <v>11</v>
      </c>
      <c r="C13" s="4" t="s">
        <v>25</v>
      </c>
      <c r="D13" s="5">
        <v>131840</v>
      </c>
      <c r="E13" s="7">
        <v>2440</v>
      </c>
      <c r="F13" s="2">
        <v>321689600</v>
      </c>
      <c r="G13" s="11"/>
      <c r="H13" s="12"/>
    </row>
    <row r="14" spans="1:8" ht="15" thickBot="1">
      <c r="A14" s="3" t="s">
        <v>26</v>
      </c>
      <c r="B14" s="4" t="s">
        <v>11</v>
      </c>
      <c r="C14" s="4" t="s">
        <v>27</v>
      </c>
      <c r="D14" s="5">
        <v>66069</v>
      </c>
      <c r="E14" s="6">
        <v>2440</v>
      </c>
      <c r="F14" s="2">
        <v>161208360</v>
      </c>
      <c r="G14" s="11"/>
      <c r="H14" s="12"/>
    </row>
    <row r="15" spans="1:8" ht="26.45" thickBot="1">
      <c r="A15" s="3" t="s">
        <v>28</v>
      </c>
      <c r="B15" s="4" t="s">
        <v>11</v>
      </c>
      <c r="C15" s="4" t="s">
        <v>29</v>
      </c>
      <c r="D15" s="5">
        <v>131840</v>
      </c>
      <c r="E15" s="6">
        <v>24</v>
      </c>
      <c r="F15" s="2">
        <v>3164160</v>
      </c>
      <c r="G15" s="11"/>
      <c r="H15" s="12"/>
    </row>
    <row r="16" spans="1:8" ht="26.45" thickBot="1">
      <c r="A16" s="3" t="s">
        <v>30</v>
      </c>
      <c r="B16" s="4" t="s">
        <v>11</v>
      </c>
      <c r="C16" s="4" t="s">
        <v>31</v>
      </c>
      <c r="D16" s="5">
        <v>66069</v>
      </c>
      <c r="E16" s="6">
        <v>24</v>
      </c>
      <c r="F16" s="2">
        <v>1585656</v>
      </c>
      <c r="G16" s="11"/>
      <c r="H16" s="12"/>
    </row>
    <row r="17" spans="1:15" ht="26.45" thickBot="1">
      <c r="A17" s="3" t="s">
        <v>32</v>
      </c>
      <c r="B17" s="4" t="s">
        <v>11</v>
      </c>
      <c r="C17" s="4" t="s">
        <v>32</v>
      </c>
      <c r="D17" s="5">
        <v>255866</v>
      </c>
      <c r="E17" s="6">
        <v>101</v>
      </c>
      <c r="F17" s="2">
        <v>25842466</v>
      </c>
      <c r="G17" s="11"/>
      <c r="H17" s="12"/>
    </row>
    <row r="18" spans="1:15" ht="26.45" thickBot="1">
      <c r="A18" s="3" t="s">
        <v>33</v>
      </c>
      <c r="B18" s="4" t="s">
        <v>11</v>
      </c>
      <c r="C18" s="4" t="s">
        <v>33</v>
      </c>
      <c r="D18" s="5">
        <v>97483</v>
      </c>
      <c r="E18" s="6">
        <v>101</v>
      </c>
      <c r="F18" s="2">
        <v>9845783</v>
      </c>
      <c r="G18" s="11"/>
      <c r="H18" s="12"/>
    </row>
    <row r="19" spans="1:15" ht="39.6" thickBot="1">
      <c r="A19" s="3" t="s">
        <v>34</v>
      </c>
      <c r="B19" s="4" t="s">
        <v>11</v>
      </c>
      <c r="C19" s="4" t="s">
        <v>34</v>
      </c>
      <c r="D19" s="5">
        <v>269984</v>
      </c>
      <c r="E19" s="6">
        <v>101</v>
      </c>
      <c r="F19" s="2">
        <v>27268384</v>
      </c>
      <c r="G19" s="11"/>
      <c r="H19" s="12"/>
    </row>
    <row r="20" spans="1:15" ht="26.45" thickBot="1">
      <c r="A20" s="3" t="s">
        <v>35</v>
      </c>
      <c r="B20" s="4" t="s">
        <v>11</v>
      </c>
      <c r="C20" s="4" t="s">
        <v>36</v>
      </c>
      <c r="D20" s="5">
        <v>97988613</v>
      </c>
      <c r="E20" s="6">
        <v>4</v>
      </c>
      <c r="F20" s="2">
        <v>391954452</v>
      </c>
      <c r="G20" s="11"/>
      <c r="H20" s="12"/>
    </row>
    <row r="21" spans="1:15" ht="26.45" thickBot="1">
      <c r="A21" s="3" t="s">
        <v>37</v>
      </c>
      <c r="B21" s="4" t="s">
        <v>11</v>
      </c>
      <c r="C21" s="4" t="s">
        <v>38</v>
      </c>
      <c r="D21" s="5">
        <v>13390500</v>
      </c>
      <c r="E21" s="6">
        <v>4</v>
      </c>
      <c r="F21" s="2">
        <v>53562000</v>
      </c>
      <c r="G21" s="11"/>
      <c r="H21" s="12"/>
      <c r="O21" s="10"/>
    </row>
    <row r="22" spans="1:15" ht="15" thickBot="1">
      <c r="A22" s="3" t="s">
        <v>39</v>
      </c>
      <c r="B22" s="4" t="s">
        <v>11</v>
      </c>
      <c r="C22" s="4" t="s">
        <v>40</v>
      </c>
      <c r="D22" s="5">
        <v>11916419</v>
      </c>
      <c r="E22" s="6">
        <v>4</v>
      </c>
      <c r="F22" s="2">
        <v>47665676</v>
      </c>
      <c r="G22" s="11"/>
      <c r="H22" s="12"/>
    </row>
    <row r="23" spans="1:15" ht="26.45" thickBot="1">
      <c r="A23" s="3" t="s">
        <v>41</v>
      </c>
      <c r="B23" s="4" t="s">
        <v>11</v>
      </c>
      <c r="C23" s="4" t="s">
        <v>42</v>
      </c>
      <c r="D23" s="5">
        <v>33379187</v>
      </c>
      <c r="E23" s="6">
        <v>4</v>
      </c>
      <c r="F23" s="2">
        <v>133516748</v>
      </c>
      <c r="G23" s="11"/>
      <c r="H23" s="12"/>
    </row>
    <row r="24" spans="1:15" ht="39.6" thickBot="1">
      <c r="A24" s="3" t="s">
        <v>43</v>
      </c>
      <c r="B24" s="4" t="s">
        <v>11</v>
      </c>
      <c r="C24" s="4" t="s">
        <v>44</v>
      </c>
      <c r="D24" s="5">
        <v>17017461</v>
      </c>
      <c r="E24" s="6">
        <v>4</v>
      </c>
      <c r="F24" s="2">
        <v>68069844</v>
      </c>
      <c r="G24" s="11"/>
      <c r="H24" s="12"/>
    </row>
    <row r="25" spans="1:15" ht="39.6" thickBot="1">
      <c r="A25" s="3" t="s">
        <v>45</v>
      </c>
      <c r="B25" s="4" t="s">
        <v>11</v>
      </c>
      <c r="C25" s="4" t="s">
        <v>46</v>
      </c>
      <c r="D25" s="5">
        <v>33665789</v>
      </c>
      <c r="E25" s="6">
        <v>4</v>
      </c>
      <c r="F25" s="2">
        <v>134663156</v>
      </c>
      <c r="G25" s="11"/>
      <c r="H25" s="12"/>
    </row>
    <row r="26" spans="1:15" ht="39.6" thickBot="1">
      <c r="A26" s="3" t="s">
        <v>47</v>
      </c>
      <c r="B26" s="4" t="s">
        <v>11</v>
      </c>
      <c r="C26" s="4" t="s">
        <v>48</v>
      </c>
      <c r="D26" s="5">
        <v>30771791</v>
      </c>
      <c r="E26" s="6">
        <v>4</v>
      </c>
      <c r="F26" s="2">
        <v>123087164</v>
      </c>
      <c r="G26" s="11"/>
      <c r="H26" s="12"/>
    </row>
    <row r="27" spans="1:15" ht="78.599999999999994" thickBot="1">
      <c r="A27" s="3" t="s">
        <v>49</v>
      </c>
      <c r="B27" s="4" t="s">
        <v>11</v>
      </c>
      <c r="C27" s="4" t="s">
        <v>50</v>
      </c>
      <c r="D27" s="5">
        <v>10375460</v>
      </c>
      <c r="E27" s="6">
        <v>4</v>
      </c>
      <c r="F27" s="2">
        <v>41501840</v>
      </c>
      <c r="G27" s="11"/>
      <c r="H27" s="12"/>
    </row>
    <row r="28" spans="1:15" ht="15" thickBot="1">
      <c r="A28" s="3" t="s">
        <v>51</v>
      </c>
      <c r="B28" s="4" t="s">
        <v>11</v>
      </c>
      <c r="C28" s="4" t="s">
        <v>52</v>
      </c>
      <c r="D28" s="5">
        <v>2268000</v>
      </c>
      <c r="E28" s="6">
        <v>4</v>
      </c>
      <c r="F28" s="2">
        <v>9072000</v>
      </c>
      <c r="G28" s="11"/>
      <c r="H28" s="12"/>
    </row>
    <row r="29" spans="1:15" ht="26.45" thickBot="1">
      <c r="A29" s="3" t="s">
        <v>53</v>
      </c>
      <c r="B29" s="4" t="s">
        <v>11</v>
      </c>
      <c r="C29" s="4" t="s">
        <v>54</v>
      </c>
      <c r="D29" s="5">
        <v>1640244</v>
      </c>
      <c r="E29" s="6">
        <v>4</v>
      </c>
      <c r="F29" s="2">
        <v>6560976</v>
      </c>
      <c r="G29" s="11"/>
      <c r="H29" s="12"/>
    </row>
    <row r="30" spans="1:15" ht="15" thickBot="1">
      <c r="A30" s="3" t="s">
        <v>55</v>
      </c>
      <c r="B30" s="4" t="s">
        <v>11</v>
      </c>
      <c r="C30" s="4" t="s">
        <v>56</v>
      </c>
      <c r="D30" s="5">
        <v>40000000</v>
      </c>
      <c r="E30" s="6">
        <v>1</v>
      </c>
      <c r="F30" s="2">
        <v>40000000</v>
      </c>
      <c r="G30" s="11"/>
      <c r="H30" s="12"/>
    </row>
    <row r="31" spans="1:15" ht="15" thickBot="1">
      <c r="A31" s="3" t="s">
        <v>57</v>
      </c>
      <c r="B31" s="4" t="s">
        <v>11</v>
      </c>
      <c r="C31" s="4" t="s">
        <v>58</v>
      </c>
      <c r="D31" s="5">
        <v>3300000</v>
      </c>
      <c r="E31" s="6">
        <v>10</v>
      </c>
      <c r="F31" s="2">
        <v>33000000</v>
      </c>
      <c r="G31" s="11"/>
      <c r="H31" s="12"/>
    </row>
    <row r="32" spans="1:15" ht="15" thickBot="1">
      <c r="A32" s="3" t="s">
        <v>59</v>
      </c>
      <c r="B32" s="4" t="s">
        <v>11</v>
      </c>
      <c r="C32" s="4" t="s">
        <v>59</v>
      </c>
      <c r="D32" s="5">
        <v>110000000</v>
      </c>
      <c r="E32" s="6">
        <v>1</v>
      </c>
      <c r="F32" s="2">
        <v>110000000</v>
      </c>
      <c r="G32" s="11"/>
      <c r="H32" s="12"/>
    </row>
    <row r="33" spans="1:8" ht="15" thickBot="1">
      <c r="A33" s="3" t="s">
        <v>60</v>
      </c>
      <c r="B33" s="4" t="s">
        <v>11</v>
      </c>
      <c r="C33" s="4" t="s">
        <v>61</v>
      </c>
      <c r="D33" s="5">
        <f>100000000-16108999</f>
        <v>83891001</v>
      </c>
      <c r="E33" s="6">
        <v>1</v>
      </c>
      <c r="F33" s="2">
        <v>83891001</v>
      </c>
      <c r="G33" s="11"/>
      <c r="H33" s="12"/>
    </row>
    <row r="34" spans="1:8" ht="18.95" thickBot="1">
      <c r="A34" s="63" t="s">
        <v>62</v>
      </c>
      <c r="B34" s="64"/>
      <c r="C34" s="64"/>
      <c r="D34" s="64"/>
      <c r="E34" s="65"/>
      <c r="F34" s="8">
        <f>SUM(F6:F29)</f>
        <v>1930028551</v>
      </c>
      <c r="G34" s="11"/>
      <c r="H34" s="12"/>
    </row>
    <row r="35" spans="1:8" ht="18.95" thickBot="1">
      <c r="A35" s="66" t="s">
        <v>63</v>
      </c>
      <c r="B35" s="67"/>
      <c r="C35" s="67"/>
      <c r="D35" s="67"/>
      <c r="E35" s="68"/>
      <c r="F35" s="9">
        <f>SUM(F30:F33)</f>
        <v>266891001</v>
      </c>
      <c r="G35" s="11"/>
      <c r="H35" s="12"/>
    </row>
    <row r="36" spans="1:8" ht="18.95" thickBot="1">
      <c r="A36" s="66" t="s">
        <v>64</v>
      </c>
      <c r="B36" s="67"/>
      <c r="C36" s="67"/>
      <c r="D36" s="67"/>
      <c r="E36" s="68"/>
      <c r="F36" s="9">
        <f>SUM(F34:F35)</f>
        <v>2196919552</v>
      </c>
      <c r="G36" s="11"/>
      <c r="H36" s="12"/>
    </row>
    <row r="37" spans="1:8">
      <c r="G37" s="1"/>
    </row>
    <row r="39" spans="1:8">
      <c r="E39" s="13"/>
    </row>
  </sheetData>
  <mergeCells count="7">
    <mergeCell ref="A34:E34"/>
    <mergeCell ref="A35:E35"/>
    <mergeCell ref="A36:E36"/>
    <mergeCell ref="A1:F1"/>
    <mergeCell ref="A2:F2"/>
    <mergeCell ref="A3:F3"/>
    <mergeCell ref="A4:F4"/>
  </mergeCells>
  <pageMargins left="0.7" right="0.7" top="0.75" bottom="0.75" header="0.3" footer="0.3"/>
  <pageSetup scale="8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7"/>
  <sheetViews>
    <sheetView view="pageBreakPreview" topLeftCell="A19" zoomScale="60" zoomScaleNormal="100" workbookViewId="0">
      <selection activeCell="D30" sqref="D30:D31"/>
    </sheetView>
  </sheetViews>
  <sheetFormatPr defaultColWidth="11.42578125" defaultRowHeight="14.45"/>
  <cols>
    <col min="1" max="1" width="29.42578125" customWidth="1"/>
    <col min="2" max="2" width="14.85546875" customWidth="1"/>
    <col min="3" max="3" width="44.28515625" customWidth="1"/>
    <col min="4" max="4" width="16.28515625" customWidth="1"/>
    <col min="5" max="5" width="16.42578125" customWidth="1"/>
    <col min="6" max="6" width="25.7109375" customWidth="1"/>
    <col min="7" max="7" width="15.7109375" customWidth="1"/>
    <col min="8" max="8" width="28.85546875" customWidth="1"/>
    <col min="9" max="9" width="17.5703125" customWidth="1"/>
    <col min="15" max="15" width="14.140625" customWidth="1"/>
  </cols>
  <sheetData>
    <row r="1" spans="1:7" ht="18.600000000000001">
      <c r="A1" s="69" t="s">
        <v>0</v>
      </c>
      <c r="B1" s="69"/>
      <c r="C1" s="69"/>
      <c r="D1" s="69"/>
      <c r="E1" s="69"/>
      <c r="F1" s="69"/>
    </row>
    <row r="2" spans="1:7" ht="18.600000000000001">
      <c r="A2" s="69" t="s">
        <v>1</v>
      </c>
      <c r="B2" s="69"/>
      <c r="C2" s="69"/>
      <c r="D2" s="69"/>
      <c r="E2" s="69"/>
      <c r="F2" s="69"/>
    </row>
    <row r="3" spans="1:7" ht="18.600000000000001">
      <c r="A3" s="69" t="s">
        <v>2</v>
      </c>
      <c r="B3" s="69"/>
      <c r="C3" s="69"/>
      <c r="D3" s="69"/>
      <c r="E3" s="69"/>
      <c r="F3" s="69"/>
    </row>
    <row r="4" spans="1:7" ht="81" customHeight="1">
      <c r="A4" s="70" t="s">
        <v>3</v>
      </c>
      <c r="B4" s="70"/>
      <c r="C4" s="70"/>
      <c r="D4" s="70"/>
      <c r="E4" s="70"/>
      <c r="F4" s="70"/>
    </row>
    <row r="5" spans="1:7" ht="48" customHeight="1">
      <c r="A5" s="14" t="s">
        <v>4</v>
      </c>
      <c r="B5" s="14" t="s">
        <v>5</v>
      </c>
      <c r="C5" s="14" t="s">
        <v>6</v>
      </c>
      <c r="D5" s="14" t="s">
        <v>7</v>
      </c>
      <c r="E5" s="14" t="s">
        <v>8</v>
      </c>
      <c r="F5" s="14" t="s">
        <v>9</v>
      </c>
    </row>
    <row r="6" spans="1:7" ht="132" customHeight="1" thickBot="1">
      <c r="A6" s="3" t="s">
        <v>65</v>
      </c>
      <c r="B6" s="4" t="s">
        <v>11</v>
      </c>
      <c r="C6" s="4" t="s">
        <v>66</v>
      </c>
      <c r="D6" s="5">
        <f>+F6/E6</f>
        <v>5890100</v>
      </c>
      <c r="E6" s="16">
        <v>7</v>
      </c>
      <c r="F6" s="19">
        <v>41230700</v>
      </c>
      <c r="G6" s="11"/>
    </row>
    <row r="7" spans="1:7" ht="117.6" thickBot="1">
      <c r="A7" s="3" t="s">
        <v>67</v>
      </c>
      <c r="B7" s="4" t="s">
        <v>11</v>
      </c>
      <c r="C7" s="4" t="s">
        <v>68</v>
      </c>
      <c r="D7" s="5">
        <f t="shared" ref="D7:D18" si="0">+F7/E7</f>
        <v>5690300</v>
      </c>
      <c r="E7" s="16">
        <v>31</v>
      </c>
      <c r="F7" s="19">
        <v>176399300</v>
      </c>
      <c r="G7" s="11"/>
    </row>
    <row r="8" spans="1:7" ht="117.6" thickBot="1">
      <c r="A8" s="3" t="s">
        <v>69</v>
      </c>
      <c r="B8" s="4" t="s">
        <v>11</v>
      </c>
      <c r="C8" s="4" t="s">
        <v>70</v>
      </c>
      <c r="D8" s="5">
        <f t="shared" si="0"/>
        <v>5890000</v>
      </c>
      <c r="E8" s="16">
        <v>61</v>
      </c>
      <c r="F8" s="20">
        <v>359290000</v>
      </c>
      <c r="G8" s="11"/>
    </row>
    <row r="9" spans="1:7" ht="130.5" thickBot="1">
      <c r="A9" s="3" t="s">
        <v>71</v>
      </c>
      <c r="B9" s="4" t="s">
        <v>11</v>
      </c>
      <c r="C9" s="4" t="s">
        <v>72</v>
      </c>
      <c r="D9" s="5">
        <f t="shared" si="0"/>
        <v>23143500</v>
      </c>
      <c r="E9" s="16">
        <v>4</v>
      </c>
      <c r="F9" s="21">
        <v>92574000</v>
      </c>
      <c r="G9" s="11"/>
    </row>
    <row r="10" spans="1:7" ht="156.6" thickBot="1">
      <c r="A10" s="3" t="s">
        <v>73</v>
      </c>
      <c r="B10" s="4" t="s">
        <v>11</v>
      </c>
      <c r="C10" s="4" t="s">
        <v>74</v>
      </c>
      <c r="D10" s="5">
        <f t="shared" si="0"/>
        <v>16631196.380000001</v>
      </c>
      <c r="E10" s="16">
        <v>4</v>
      </c>
      <c r="F10" s="21">
        <v>66524785.520000003</v>
      </c>
      <c r="G10" s="11"/>
    </row>
    <row r="11" spans="1:7" ht="182.45" thickBot="1">
      <c r="A11" s="3" t="s">
        <v>75</v>
      </c>
      <c r="B11" s="4" t="s">
        <v>11</v>
      </c>
      <c r="C11" s="4" t="s">
        <v>76</v>
      </c>
      <c r="D11" s="5">
        <f t="shared" si="0"/>
        <v>18983189.84</v>
      </c>
      <c r="E11" s="17">
        <v>4</v>
      </c>
      <c r="F11" s="21">
        <v>75932759.359999999</v>
      </c>
      <c r="G11" s="11"/>
    </row>
    <row r="12" spans="1:7" ht="117.6" thickBot="1">
      <c r="A12" s="3" t="s">
        <v>77</v>
      </c>
      <c r="B12" s="4" t="s">
        <v>11</v>
      </c>
      <c r="C12" s="4" t="s">
        <v>78</v>
      </c>
      <c r="D12" s="5">
        <f t="shared" si="0"/>
        <v>12600000</v>
      </c>
      <c r="E12" s="17">
        <v>4</v>
      </c>
      <c r="F12" s="21">
        <v>50400000</v>
      </c>
      <c r="G12" s="11"/>
    </row>
    <row r="13" spans="1:7" ht="130.5" thickBot="1">
      <c r="A13" s="3" t="s">
        <v>79</v>
      </c>
      <c r="B13" s="4" t="s">
        <v>11</v>
      </c>
      <c r="C13" s="4" t="s">
        <v>80</v>
      </c>
      <c r="D13" s="5">
        <f t="shared" si="0"/>
        <v>12670500</v>
      </c>
      <c r="E13" s="17">
        <v>5</v>
      </c>
      <c r="F13" s="21">
        <v>63352500</v>
      </c>
      <c r="G13" s="11"/>
    </row>
    <row r="14" spans="1:7" ht="52.5" thickBot="1">
      <c r="A14" s="3" t="s">
        <v>81</v>
      </c>
      <c r="B14" s="4" t="s">
        <v>11</v>
      </c>
      <c r="C14" s="4" t="s">
        <v>82</v>
      </c>
      <c r="D14" s="5">
        <f t="shared" si="0"/>
        <v>796500</v>
      </c>
      <c r="E14" s="16">
        <v>4</v>
      </c>
      <c r="F14" s="21">
        <v>3186000</v>
      </c>
      <c r="G14" s="11"/>
    </row>
    <row r="15" spans="1:7" ht="65.45" thickBot="1">
      <c r="A15" s="3" t="s">
        <v>83</v>
      </c>
      <c r="B15" s="4" t="s">
        <v>11</v>
      </c>
      <c r="C15" s="4" t="s">
        <v>84</v>
      </c>
      <c r="D15" s="5">
        <f t="shared" si="0"/>
        <v>1990400</v>
      </c>
      <c r="E15" s="16">
        <v>4</v>
      </c>
      <c r="F15" s="21">
        <v>7961600</v>
      </c>
      <c r="G15" s="11"/>
    </row>
    <row r="16" spans="1:7" ht="91.5" thickBot="1">
      <c r="A16" s="3" t="s">
        <v>85</v>
      </c>
      <c r="B16" s="4" t="s">
        <v>11</v>
      </c>
      <c r="C16" s="4" t="s">
        <v>86</v>
      </c>
      <c r="D16" s="5">
        <f t="shared" si="0"/>
        <v>2950400</v>
      </c>
      <c r="E16" s="16">
        <v>4</v>
      </c>
      <c r="F16" s="21">
        <v>11801600</v>
      </c>
      <c r="G16" s="11"/>
    </row>
    <row r="17" spans="1:10" ht="104.45" thickBot="1">
      <c r="A17" s="3" t="s">
        <v>87</v>
      </c>
      <c r="B17" s="4" t="s">
        <v>11</v>
      </c>
      <c r="C17" s="4" t="s">
        <v>88</v>
      </c>
      <c r="D17" s="5">
        <f t="shared" si="0"/>
        <v>7986335.9699999997</v>
      </c>
      <c r="E17" s="16">
        <v>4</v>
      </c>
      <c r="F17" s="21">
        <v>31945343.879999999</v>
      </c>
      <c r="G17" s="11"/>
    </row>
    <row r="18" spans="1:10" ht="52.5" thickBot="1">
      <c r="A18" s="3" t="s">
        <v>89</v>
      </c>
      <c r="B18" s="4" t="s">
        <v>11</v>
      </c>
      <c r="C18" s="4" t="s">
        <v>90</v>
      </c>
      <c r="D18" s="5">
        <f t="shared" si="0"/>
        <v>817226.32</v>
      </c>
      <c r="E18" s="16">
        <v>4</v>
      </c>
      <c r="F18" s="21">
        <v>3268905.28</v>
      </c>
      <c r="G18" s="11"/>
      <c r="J18">
        <f>100/119</f>
        <v>0.84033613445378152</v>
      </c>
    </row>
    <row r="19" spans="1:10" ht="78.599999999999994" thickBot="1">
      <c r="A19" s="3" t="s">
        <v>35</v>
      </c>
      <c r="B19" s="4" t="s">
        <v>11</v>
      </c>
      <c r="C19" s="4" t="s">
        <v>91</v>
      </c>
      <c r="D19" s="5">
        <v>36650000</v>
      </c>
      <c r="E19" s="16">
        <v>4</v>
      </c>
      <c r="F19" s="18">
        <f>+E19*D19</f>
        <v>146600000</v>
      </c>
      <c r="G19" s="11">
        <v>0</v>
      </c>
    </row>
    <row r="20" spans="1:10" ht="15" thickBot="1">
      <c r="A20" s="3" t="s">
        <v>92</v>
      </c>
      <c r="B20" s="4" t="s">
        <v>11</v>
      </c>
      <c r="C20" s="3" t="s">
        <v>92</v>
      </c>
      <c r="D20" s="24">
        <v>4500000</v>
      </c>
      <c r="E20" s="25">
        <v>4</v>
      </c>
      <c r="F20" s="23">
        <f>+D20*E20</f>
        <v>18000000</v>
      </c>
      <c r="G20" s="11">
        <f>+F20*$J$18</f>
        <v>15126050.420168068</v>
      </c>
      <c r="H20">
        <f>+D20*$J$18</f>
        <v>3781512.6050420171</v>
      </c>
      <c r="I20" s="10">
        <f>ROUND(H20,0)</f>
        <v>3781513</v>
      </c>
    </row>
    <row r="21" spans="1:10" ht="15" thickBot="1">
      <c r="A21" s="3" t="s">
        <v>93</v>
      </c>
      <c r="B21" s="4" t="s">
        <v>11</v>
      </c>
      <c r="C21" s="3" t="s">
        <v>93</v>
      </c>
      <c r="D21" s="24">
        <v>750000</v>
      </c>
      <c r="E21" s="25">
        <v>4</v>
      </c>
      <c r="F21" s="23">
        <f t="shared" ref="F21:F31" si="1">+D21*E21</f>
        <v>3000000</v>
      </c>
      <c r="G21" s="11">
        <f t="shared" ref="G21:G31" si="2">+F21*$J$18</f>
        <v>2521008.4033613447</v>
      </c>
      <c r="H21">
        <f t="shared" ref="H21:H70" si="3">+D21*$J$18</f>
        <v>630252.10084033618</v>
      </c>
      <c r="I21" s="10">
        <f t="shared" ref="I21:I70" si="4">ROUND(H21,0)</f>
        <v>630252</v>
      </c>
    </row>
    <row r="22" spans="1:10" ht="15" thickBot="1">
      <c r="A22" s="3" t="s">
        <v>94</v>
      </c>
      <c r="B22" s="4" t="s">
        <v>11</v>
      </c>
      <c r="C22" s="3" t="s">
        <v>94</v>
      </c>
      <c r="D22" s="24">
        <v>1450000</v>
      </c>
      <c r="E22" s="25">
        <v>4</v>
      </c>
      <c r="F22" s="23">
        <f t="shared" si="1"/>
        <v>5800000</v>
      </c>
      <c r="G22" s="11">
        <f t="shared" si="2"/>
        <v>4873949.5798319327</v>
      </c>
      <c r="H22">
        <f t="shared" si="3"/>
        <v>1218487.3949579832</v>
      </c>
      <c r="I22" s="10">
        <f t="shared" si="4"/>
        <v>1218487</v>
      </c>
    </row>
    <row r="23" spans="1:10" ht="26.45" thickBot="1">
      <c r="A23" s="3" t="s">
        <v>95</v>
      </c>
      <c r="B23" s="4" t="s">
        <v>11</v>
      </c>
      <c r="C23" s="3" t="s">
        <v>95</v>
      </c>
      <c r="D23" s="24">
        <v>320000</v>
      </c>
      <c r="E23" s="25">
        <v>4</v>
      </c>
      <c r="F23" s="23">
        <f t="shared" si="1"/>
        <v>1280000</v>
      </c>
      <c r="G23" s="11">
        <f t="shared" si="2"/>
        <v>1075630.2521008404</v>
      </c>
      <c r="H23">
        <f t="shared" si="3"/>
        <v>268907.56302521011</v>
      </c>
      <c r="I23" s="10">
        <f t="shared" si="4"/>
        <v>268908</v>
      </c>
    </row>
    <row r="24" spans="1:10" ht="15" thickBot="1">
      <c r="A24" s="3" t="s">
        <v>96</v>
      </c>
      <c r="B24" s="4" t="s">
        <v>11</v>
      </c>
      <c r="C24" s="3" t="s">
        <v>96</v>
      </c>
      <c r="D24" s="24">
        <v>6500000</v>
      </c>
      <c r="E24" s="25">
        <v>8</v>
      </c>
      <c r="F24" s="23">
        <f t="shared" si="1"/>
        <v>52000000</v>
      </c>
      <c r="G24" s="11">
        <f t="shared" si="2"/>
        <v>43697478.991596639</v>
      </c>
      <c r="H24">
        <f t="shared" si="3"/>
        <v>5462184.8739495799</v>
      </c>
      <c r="I24" s="10">
        <f t="shared" si="4"/>
        <v>5462185</v>
      </c>
    </row>
    <row r="25" spans="1:10" ht="15" thickBot="1">
      <c r="A25" s="3" t="s">
        <v>97</v>
      </c>
      <c r="B25" s="4" t="s">
        <v>11</v>
      </c>
      <c r="C25" s="3" t="s">
        <v>97</v>
      </c>
      <c r="D25" s="24">
        <v>7600000</v>
      </c>
      <c r="E25" s="25">
        <v>8</v>
      </c>
      <c r="F25" s="23">
        <f t="shared" si="1"/>
        <v>60800000</v>
      </c>
      <c r="G25" s="11">
        <f t="shared" si="2"/>
        <v>51092436.974789917</v>
      </c>
      <c r="H25">
        <f t="shared" si="3"/>
        <v>6386554.6218487397</v>
      </c>
      <c r="I25" s="10">
        <f t="shared" si="4"/>
        <v>6386555</v>
      </c>
    </row>
    <row r="26" spans="1:10" ht="15" thickBot="1">
      <c r="A26" s="3" t="s">
        <v>98</v>
      </c>
      <c r="B26" s="4" t="s">
        <v>11</v>
      </c>
      <c r="C26" s="3" t="s">
        <v>98</v>
      </c>
      <c r="D26" s="24">
        <v>375000</v>
      </c>
      <c r="E26" s="25">
        <v>4</v>
      </c>
      <c r="F26" s="23">
        <f t="shared" si="1"/>
        <v>1500000</v>
      </c>
      <c r="G26" s="11">
        <f t="shared" si="2"/>
        <v>1260504.2016806724</v>
      </c>
      <c r="H26">
        <f t="shared" si="3"/>
        <v>315126.05042016809</v>
      </c>
      <c r="I26" s="10">
        <f t="shared" si="4"/>
        <v>315126</v>
      </c>
    </row>
    <row r="27" spans="1:10" ht="15" thickBot="1">
      <c r="A27" s="3" t="s">
        <v>99</v>
      </c>
      <c r="B27" s="4" t="s">
        <v>11</v>
      </c>
      <c r="C27" s="3" t="s">
        <v>99</v>
      </c>
      <c r="D27" s="24">
        <v>392584</v>
      </c>
      <c r="E27" s="25">
        <v>4</v>
      </c>
      <c r="F27" s="23">
        <f t="shared" si="1"/>
        <v>1570336</v>
      </c>
      <c r="G27" s="11">
        <f t="shared" si="2"/>
        <v>1319610.0840336136</v>
      </c>
      <c r="H27">
        <f t="shared" si="3"/>
        <v>329902.52100840339</v>
      </c>
      <c r="I27" s="10">
        <f t="shared" si="4"/>
        <v>329903</v>
      </c>
    </row>
    <row r="28" spans="1:10" ht="15" thickBot="1">
      <c r="A28" s="3" t="s">
        <v>100</v>
      </c>
      <c r="B28" s="4" t="s">
        <v>11</v>
      </c>
      <c r="C28" s="3" t="s">
        <v>100</v>
      </c>
      <c r="D28" s="24">
        <v>250000</v>
      </c>
      <c r="E28" s="25">
        <v>4</v>
      </c>
      <c r="F28" s="23">
        <f t="shared" si="1"/>
        <v>1000000</v>
      </c>
      <c r="G28" s="11">
        <f t="shared" si="2"/>
        <v>840336.13445378153</v>
      </c>
      <c r="H28">
        <f t="shared" si="3"/>
        <v>210084.03361344538</v>
      </c>
      <c r="I28" s="10">
        <f t="shared" si="4"/>
        <v>210084</v>
      </c>
    </row>
    <row r="29" spans="1:10" ht="15" thickBot="1">
      <c r="A29" s="3" t="s">
        <v>101</v>
      </c>
      <c r="B29" s="4" t="s">
        <v>11</v>
      </c>
      <c r="C29" s="3" t="s">
        <v>101</v>
      </c>
      <c r="D29" s="24">
        <v>450000</v>
      </c>
      <c r="E29" s="25">
        <v>4</v>
      </c>
      <c r="F29" s="23">
        <f t="shared" si="1"/>
        <v>1800000</v>
      </c>
      <c r="G29" s="11">
        <f t="shared" si="2"/>
        <v>1512605.0420168068</v>
      </c>
      <c r="H29">
        <f t="shared" si="3"/>
        <v>378151.26050420169</v>
      </c>
      <c r="I29" s="10">
        <f t="shared" si="4"/>
        <v>378151</v>
      </c>
    </row>
    <row r="30" spans="1:10" ht="15" thickBot="1">
      <c r="A30" s="15" t="s">
        <v>28</v>
      </c>
      <c r="B30" s="4" t="s">
        <v>11</v>
      </c>
      <c r="C30" s="4" t="s">
        <v>29</v>
      </c>
      <c r="D30" s="24">
        <v>110789.91596638656</v>
      </c>
      <c r="E30" s="25">
        <v>24</v>
      </c>
      <c r="F30" s="23">
        <f t="shared" si="1"/>
        <v>2658957.9831932774</v>
      </c>
      <c r="G30" s="11">
        <f t="shared" si="2"/>
        <v>2234418.4732716619</v>
      </c>
      <c r="H30">
        <f t="shared" si="3"/>
        <v>93100.76971965257</v>
      </c>
      <c r="I30" s="10">
        <f t="shared" si="4"/>
        <v>93101</v>
      </c>
    </row>
    <row r="31" spans="1:10" ht="15" thickBot="1">
      <c r="A31" s="15" t="s">
        <v>30</v>
      </c>
      <c r="B31" s="4" t="s">
        <v>11</v>
      </c>
      <c r="C31" s="4" t="s">
        <v>31</v>
      </c>
      <c r="D31" s="24">
        <v>55520.168067226892</v>
      </c>
      <c r="E31" s="25">
        <v>24</v>
      </c>
      <c r="F31" s="23">
        <f t="shared" si="1"/>
        <v>1332484.0336134455</v>
      </c>
      <c r="G31" s="11">
        <f t="shared" si="2"/>
        <v>1119734.4820281055</v>
      </c>
      <c r="H31">
        <f t="shared" si="3"/>
        <v>46655.603417837723</v>
      </c>
      <c r="I31" s="10">
        <f t="shared" si="4"/>
        <v>46656</v>
      </c>
    </row>
    <row r="32" spans="1:10" ht="26.45" thickBot="1">
      <c r="A32" s="3" t="s">
        <v>102</v>
      </c>
      <c r="B32" s="4" t="s">
        <v>11</v>
      </c>
      <c r="C32" t="s">
        <v>103</v>
      </c>
      <c r="D32" s="5">
        <f>+F32/E32</f>
        <v>82400</v>
      </c>
      <c r="E32" s="16">
        <v>8</v>
      </c>
      <c r="F32" s="18">
        <v>659200</v>
      </c>
      <c r="G32" s="11"/>
      <c r="I32" s="10"/>
    </row>
    <row r="33" spans="1:15" ht="55.5" customHeight="1" thickBot="1">
      <c r="A33" s="3" t="s">
        <v>104</v>
      </c>
      <c r="B33" s="4" t="s">
        <v>11</v>
      </c>
      <c r="C33" t="s">
        <v>105</v>
      </c>
      <c r="D33" s="5">
        <f>+F33/E33</f>
        <v>1112500</v>
      </c>
      <c r="E33" s="16">
        <v>4</v>
      </c>
      <c r="F33" s="18">
        <v>4450000</v>
      </c>
      <c r="G33" s="11"/>
      <c r="I33" s="10"/>
    </row>
    <row r="34" spans="1:15" ht="45" customHeight="1" thickBot="1">
      <c r="A34" s="3" t="s">
        <v>106</v>
      </c>
      <c r="B34" s="4" t="s">
        <v>11</v>
      </c>
      <c r="C34" t="s">
        <v>107</v>
      </c>
      <c r="D34" s="5">
        <f>+F34/E34</f>
        <v>202100</v>
      </c>
      <c r="E34" s="16">
        <v>20</v>
      </c>
      <c r="F34" s="18">
        <v>4042000</v>
      </c>
      <c r="G34" s="11"/>
      <c r="I34" s="10"/>
    </row>
    <row r="35" spans="1:15" ht="15" thickBot="1">
      <c r="A35" s="3" t="s">
        <v>108</v>
      </c>
      <c r="B35" s="4" t="s">
        <v>11</v>
      </c>
      <c r="C35" t="s">
        <v>109</v>
      </c>
      <c r="D35" s="32">
        <f>+F35/E35</f>
        <v>363900</v>
      </c>
      <c r="E35" s="33">
        <v>9</v>
      </c>
      <c r="F35" s="34">
        <v>3275100</v>
      </c>
      <c r="G35" s="11"/>
      <c r="I35" s="10"/>
    </row>
    <row r="36" spans="1:15" ht="30" customHeight="1" thickBot="1">
      <c r="A36" s="26" t="s">
        <v>110</v>
      </c>
      <c r="B36" s="4" t="s">
        <v>11</v>
      </c>
      <c r="C36" s="31" t="s">
        <v>110</v>
      </c>
      <c r="D36" s="35">
        <v>325000</v>
      </c>
      <c r="E36" s="36">
        <v>12</v>
      </c>
      <c r="F36" s="23">
        <f t="shared" ref="F36:F43" si="5">+D36*E36</f>
        <v>3900000</v>
      </c>
      <c r="G36" s="11">
        <f t="shared" ref="G36:G71" si="6">+F36*$J$18</f>
        <v>3277310.9243697478</v>
      </c>
      <c r="H36">
        <f t="shared" si="3"/>
        <v>273109.24369747902</v>
      </c>
      <c r="I36" s="10">
        <f t="shared" si="4"/>
        <v>273109</v>
      </c>
    </row>
    <row r="37" spans="1:15" ht="15" thickBot="1">
      <c r="A37" s="27" t="s">
        <v>111</v>
      </c>
      <c r="B37" s="4" t="s">
        <v>11</v>
      </c>
      <c r="C37" s="29" t="s">
        <v>111</v>
      </c>
      <c r="D37" s="35">
        <v>345000</v>
      </c>
      <c r="E37" s="36">
        <v>8</v>
      </c>
      <c r="F37" s="23">
        <f t="shared" si="5"/>
        <v>2760000</v>
      </c>
      <c r="G37" s="11">
        <f t="shared" si="6"/>
        <v>2319327.7310924372</v>
      </c>
      <c r="H37">
        <f t="shared" si="3"/>
        <v>289915.96638655465</v>
      </c>
      <c r="I37" s="10">
        <f t="shared" si="4"/>
        <v>289916</v>
      </c>
    </row>
    <row r="38" spans="1:15" ht="42" customHeight="1" thickBot="1">
      <c r="A38" s="27" t="s">
        <v>112</v>
      </c>
      <c r="B38" s="4" t="s">
        <v>11</v>
      </c>
      <c r="C38" s="29" t="s">
        <v>112</v>
      </c>
      <c r="D38" s="35">
        <v>2145000</v>
      </c>
      <c r="E38" s="36">
        <v>4</v>
      </c>
      <c r="F38" s="23">
        <f t="shared" si="5"/>
        <v>8580000</v>
      </c>
      <c r="G38" s="11">
        <f t="shared" si="6"/>
        <v>7210084.0336134452</v>
      </c>
      <c r="H38">
        <f t="shared" si="3"/>
        <v>1802521.0084033613</v>
      </c>
      <c r="I38" s="10">
        <f t="shared" si="4"/>
        <v>1802521</v>
      </c>
    </row>
    <row r="39" spans="1:15" ht="32.25" customHeight="1" thickBot="1">
      <c r="A39" s="27" t="s">
        <v>113</v>
      </c>
      <c r="B39" s="4" t="s">
        <v>11</v>
      </c>
      <c r="C39" s="29" t="s">
        <v>113</v>
      </c>
      <c r="D39" s="35">
        <v>198000</v>
      </c>
      <c r="E39" s="36">
        <v>4</v>
      </c>
      <c r="F39" s="23">
        <f t="shared" si="5"/>
        <v>792000</v>
      </c>
      <c r="G39" s="11">
        <f t="shared" si="6"/>
        <v>665546.21848739497</v>
      </c>
      <c r="H39">
        <f t="shared" si="3"/>
        <v>166386.55462184874</v>
      </c>
      <c r="I39" s="10">
        <f t="shared" si="4"/>
        <v>166387</v>
      </c>
    </row>
    <row r="40" spans="1:15" ht="15" thickBot="1">
      <c r="A40" s="29" t="s">
        <v>114</v>
      </c>
      <c r="B40" s="4" t="s">
        <v>11</v>
      </c>
      <c r="C40" s="29" t="s">
        <v>114</v>
      </c>
      <c r="D40" s="35">
        <v>69500</v>
      </c>
      <c r="E40" s="36">
        <v>540</v>
      </c>
      <c r="F40" s="23">
        <f t="shared" si="5"/>
        <v>37530000</v>
      </c>
      <c r="G40" s="11">
        <f t="shared" si="6"/>
        <v>31537815.12605042</v>
      </c>
      <c r="H40">
        <f t="shared" si="3"/>
        <v>58403.361344537814</v>
      </c>
      <c r="I40" s="10">
        <f t="shared" si="4"/>
        <v>58403</v>
      </c>
    </row>
    <row r="41" spans="1:15" ht="15" customHeight="1" thickBot="1">
      <c r="A41" s="37" t="s">
        <v>115</v>
      </c>
      <c r="B41" s="4" t="s">
        <v>11</v>
      </c>
      <c r="C41" s="37" t="s">
        <v>115</v>
      </c>
      <c r="D41" s="38">
        <v>209813</v>
      </c>
      <c r="E41" s="36">
        <v>16</v>
      </c>
      <c r="F41" s="23">
        <f t="shared" si="5"/>
        <v>3357008</v>
      </c>
      <c r="G41" s="11">
        <f t="shared" si="6"/>
        <v>2821015.1260504201</v>
      </c>
      <c r="H41">
        <f t="shared" si="3"/>
        <v>176313.44537815126</v>
      </c>
      <c r="I41" s="10">
        <f t="shared" si="4"/>
        <v>176313</v>
      </c>
    </row>
    <row r="42" spans="1:15" ht="15" customHeight="1" thickBot="1">
      <c r="A42" s="37" t="s">
        <v>116</v>
      </c>
      <c r="B42" s="4" t="s">
        <v>11</v>
      </c>
      <c r="C42" s="37" t="s">
        <v>117</v>
      </c>
      <c r="D42" s="38">
        <v>259738</v>
      </c>
      <c r="E42" s="36">
        <v>4</v>
      </c>
      <c r="F42" s="23">
        <f t="shared" si="5"/>
        <v>1038952</v>
      </c>
      <c r="G42" s="11">
        <f t="shared" si="6"/>
        <v>873068.90756302525</v>
      </c>
      <c r="H42">
        <f t="shared" si="3"/>
        <v>218267.22689075631</v>
      </c>
      <c r="I42" s="10">
        <f t="shared" si="4"/>
        <v>218267</v>
      </c>
    </row>
    <row r="43" spans="1:15" ht="15" customHeight="1" thickBot="1">
      <c r="A43" s="37" t="s">
        <v>118</v>
      </c>
      <c r="B43" s="4" t="s">
        <v>11</v>
      </c>
      <c r="C43" s="37" t="s">
        <v>119</v>
      </c>
      <c r="D43" s="38">
        <v>980000</v>
      </c>
      <c r="E43" s="36">
        <v>12</v>
      </c>
      <c r="F43" s="23">
        <f t="shared" si="5"/>
        <v>11760000</v>
      </c>
      <c r="G43" s="11">
        <f t="shared" si="6"/>
        <v>9882352.9411764704</v>
      </c>
      <c r="H43">
        <f t="shared" si="3"/>
        <v>823529.4117647059</v>
      </c>
      <c r="I43" s="10">
        <f t="shared" si="4"/>
        <v>823529</v>
      </c>
    </row>
    <row r="44" spans="1:15" ht="15" customHeight="1" thickBot="1">
      <c r="A44" s="27" t="s">
        <v>120</v>
      </c>
      <c r="B44" s="4" t="s">
        <v>11</v>
      </c>
      <c r="C44" s="28" t="s">
        <v>120</v>
      </c>
      <c r="D44" s="35">
        <v>2340000</v>
      </c>
      <c r="E44" s="36">
        <v>4</v>
      </c>
      <c r="F44" s="23">
        <f t="shared" ref="F44:F70" si="7">+D44*E44</f>
        <v>9360000</v>
      </c>
      <c r="G44" s="11">
        <f t="shared" si="6"/>
        <v>7865546.218487395</v>
      </c>
      <c r="H44">
        <f t="shared" si="3"/>
        <v>1966386.5546218487</v>
      </c>
      <c r="I44" s="10">
        <f t="shared" si="4"/>
        <v>1966387</v>
      </c>
    </row>
    <row r="45" spans="1:15" ht="15" customHeight="1" thickBot="1">
      <c r="A45" s="27" t="s">
        <v>121</v>
      </c>
      <c r="B45" s="4" t="s">
        <v>11</v>
      </c>
      <c r="C45" s="28" t="s">
        <v>121</v>
      </c>
      <c r="D45" s="35">
        <v>780000</v>
      </c>
      <c r="E45" s="36">
        <v>8</v>
      </c>
      <c r="F45" s="23">
        <f t="shared" si="7"/>
        <v>6240000</v>
      </c>
      <c r="G45" s="11">
        <f t="shared" si="6"/>
        <v>5243697.478991597</v>
      </c>
      <c r="H45">
        <f t="shared" si="3"/>
        <v>655462.18487394962</v>
      </c>
      <c r="I45" s="10">
        <f t="shared" si="4"/>
        <v>655462</v>
      </c>
    </row>
    <row r="46" spans="1:15" ht="15.75" customHeight="1" thickBot="1">
      <c r="A46" s="27" t="s">
        <v>122</v>
      </c>
      <c r="B46" s="4" t="s">
        <v>11</v>
      </c>
      <c r="C46" s="28" t="s">
        <v>122</v>
      </c>
      <c r="D46" s="35">
        <v>790000</v>
      </c>
      <c r="E46" s="36">
        <v>4</v>
      </c>
      <c r="F46" s="23">
        <f t="shared" si="7"/>
        <v>3160000</v>
      </c>
      <c r="G46" s="11">
        <f t="shared" si="6"/>
        <v>2655462.1848739497</v>
      </c>
      <c r="H46">
        <f t="shared" si="3"/>
        <v>663865.54621848743</v>
      </c>
      <c r="I46" s="10">
        <f t="shared" si="4"/>
        <v>663866</v>
      </c>
    </row>
    <row r="47" spans="1:15" ht="15.75" customHeight="1" thickBot="1">
      <c r="A47" s="27" t="s">
        <v>123</v>
      </c>
      <c r="B47" s="4" t="s">
        <v>11</v>
      </c>
      <c r="C47" s="28" t="s">
        <v>123</v>
      </c>
      <c r="D47" s="35">
        <v>1450000</v>
      </c>
      <c r="E47" s="36">
        <v>16</v>
      </c>
      <c r="F47" s="23">
        <f t="shared" si="7"/>
        <v>23200000</v>
      </c>
      <c r="G47" s="11">
        <f t="shared" si="6"/>
        <v>19495798.319327731</v>
      </c>
      <c r="H47">
        <f t="shared" si="3"/>
        <v>1218487.3949579832</v>
      </c>
      <c r="I47" s="10">
        <f t="shared" si="4"/>
        <v>1218487</v>
      </c>
    </row>
    <row r="48" spans="1:15" ht="15.75" customHeight="1" thickBot="1">
      <c r="A48" s="27" t="s">
        <v>124</v>
      </c>
      <c r="B48" s="4" t="s">
        <v>11</v>
      </c>
      <c r="C48" s="28" t="s">
        <v>124</v>
      </c>
      <c r="D48" s="35">
        <v>2300000</v>
      </c>
      <c r="E48" s="36">
        <v>4</v>
      </c>
      <c r="F48" s="23">
        <f t="shared" si="7"/>
        <v>9200000</v>
      </c>
      <c r="G48" s="11">
        <f t="shared" si="6"/>
        <v>7731092.4369747899</v>
      </c>
      <c r="H48">
        <f t="shared" si="3"/>
        <v>1932773.1092436975</v>
      </c>
      <c r="I48" s="10">
        <f t="shared" si="4"/>
        <v>1932773</v>
      </c>
    </row>
    <row r="49" spans="1:9" ht="15.75" customHeight="1" thickBot="1">
      <c r="A49" s="27" t="s">
        <v>125</v>
      </c>
      <c r="B49" s="4" t="s">
        <v>11</v>
      </c>
      <c r="C49" s="28" t="s">
        <v>125</v>
      </c>
      <c r="D49" s="35">
        <v>2340000</v>
      </c>
      <c r="E49" s="36">
        <v>4</v>
      </c>
      <c r="F49" s="23">
        <f t="shared" si="7"/>
        <v>9360000</v>
      </c>
      <c r="G49" s="11">
        <f t="shared" si="6"/>
        <v>7865546.218487395</v>
      </c>
      <c r="H49">
        <f t="shared" si="3"/>
        <v>1966386.5546218487</v>
      </c>
      <c r="I49" s="10">
        <f t="shared" si="4"/>
        <v>1966387</v>
      </c>
    </row>
    <row r="50" spans="1:9" ht="15.75" customHeight="1" thickBot="1">
      <c r="A50" s="29" t="s">
        <v>126</v>
      </c>
      <c r="B50" s="4" t="s">
        <v>11</v>
      </c>
      <c r="C50" s="30" t="s">
        <v>126</v>
      </c>
      <c r="D50" s="35">
        <v>65000</v>
      </c>
      <c r="E50" s="36">
        <v>4</v>
      </c>
      <c r="F50" s="23">
        <f t="shared" si="7"/>
        <v>260000</v>
      </c>
      <c r="G50" s="11">
        <f t="shared" si="6"/>
        <v>218487.3949579832</v>
      </c>
      <c r="H50">
        <f t="shared" si="3"/>
        <v>54621.848739495799</v>
      </c>
      <c r="I50" s="10">
        <f t="shared" si="4"/>
        <v>54622</v>
      </c>
    </row>
    <row r="51" spans="1:9" ht="15.75" customHeight="1" thickBot="1">
      <c r="A51" s="28" t="s">
        <v>127</v>
      </c>
      <c r="B51" s="4" t="s">
        <v>11</v>
      </c>
      <c r="C51" s="28" t="s">
        <v>127</v>
      </c>
      <c r="D51" s="24">
        <v>2340000</v>
      </c>
      <c r="E51" s="25">
        <v>4</v>
      </c>
      <c r="F51" s="23">
        <f t="shared" si="7"/>
        <v>9360000</v>
      </c>
      <c r="G51" s="11">
        <f t="shared" si="6"/>
        <v>7865546.218487395</v>
      </c>
      <c r="H51">
        <f t="shared" si="3"/>
        <v>1966386.5546218487</v>
      </c>
      <c r="I51" s="10">
        <f t="shared" si="4"/>
        <v>1966387</v>
      </c>
    </row>
    <row r="52" spans="1:9" ht="15" thickBot="1">
      <c r="A52" s="28" t="s">
        <v>128</v>
      </c>
      <c r="B52" s="4" t="s">
        <v>11</v>
      </c>
      <c r="C52" s="28" t="s">
        <v>128</v>
      </c>
      <c r="D52" s="24">
        <v>850000</v>
      </c>
      <c r="E52" s="25">
        <v>8</v>
      </c>
      <c r="F52" s="23">
        <f t="shared" si="7"/>
        <v>6800000</v>
      </c>
      <c r="G52" s="11">
        <f t="shared" si="6"/>
        <v>5714285.7142857146</v>
      </c>
      <c r="H52">
        <f t="shared" si="3"/>
        <v>714285.71428571432</v>
      </c>
      <c r="I52" s="10">
        <f t="shared" si="4"/>
        <v>714286</v>
      </c>
    </row>
    <row r="53" spans="1:9" ht="15" customHeight="1" thickBot="1">
      <c r="A53" s="28" t="s">
        <v>129</v>
      </c>
      <c r="B53" s="4" t="s">
        <v>11</v>
      </c>
      <c r="C53" s="28" t="s">
        <v>129</v>
      </c>
      <c r="D53" s="24">
        <v>1499999</v>
      </c>
      <c r="E53" s="25">
        <v>4</v>
      </c>
      <c r="F53" s="23">
        <f t="shared" si="7"/>
        <v>5999996</v>
      </c>
      <c r="G53" s="11">
        <f t="shared" si="6"/>
        <v>5042013.4453781517</v>
      </c>
      <c r="H53">
        <f t="shared" si="3"/>
        <v>1260503.3613445379</v>
      </c>
      <c r="I53" s="10">
        <f t="shared" si="4"/>
        <v>1260503</v>
      </c>
    </row>
    <row r="54" spans="1:9" ht="15" customHeight="1" thickBot="1">
      <c r="A54" s="28" t="s">
        <v>130</v>
      </c>
      <c r="B54" s="4" t="s">
        <v>11</v>
      </c>
      <c r="C54" s="28" t="s">
        <v>131</v>
      </c>
      <c r="D54" s="24">
        <v>115000</v>
      </c>
      <c r="E54" s="25">
        <v>4</v>
      </c>
      <c r="F54" s="23">
        <f t="shared" si="7"/>
        <v>460000</v>
      </c>
      <c r="G54" s="11">
        <f t="shared" si="6"/>
        <v>386554.62184873951</v>
      </c>
      <c r="H54">
        <f t="shared" si="3"/>
        <v>96638.655462184877</v>
      </c>
      <c r="I54" s="10">
        <f t="shared" si="4"/>
        <v>96639</v>
      </c>
    </row>
    <row r="55" spans="1:9" ht="30" customHeight="1" thickBot="1">
      <c r="A55" s="28" t="s">
        <v>132</v>
      </c>
      <c r="B55" s="4" t="s">
        <v>11</v>
      </c>
      <c r="C55" s="28" t="s">
        <v>133</v>
      </c>
      <c r="D55" s="24">
        <v>65000</v>
      </c>
      <c r="E55" s="25">
        <v>4</v>
      </c>
      <c r="F55" s="23">
        <f t="shared" si="7"/>
        <v>260000</v>
      </c>
      <c r="G55" s="11">
        <f t="shared" si="6"/>
        <v>218487.3949579832</v>
      </c>
      <c r="H55">
        <f t="shared" si="3"/>
        <v>54621.848739495799</v>
      </c>
      <c r="I55" s="10">
        <f t="shared" si="4"/>
        <v>54622</v>
      </c>
    </row>
    <row r="56" spans="1:9" ht="15" customHeight="1" thickBot="1">
      <c r="A56" s="27" t="s">
        <v>134</v>
      </c>
      <c r="B56" s="4" t="s">
        <v>11</v>
      </c>
      <c r="C56" s="28" t="s">
        <v>127</v>
      </c>
      <c r="D56" s="24">
        <v>2340000</v>
      </c>
      <c r="E56" s="25">
        <v>5</v>
      </c>
      <c r="F56" s="23">
        <f t="shared" si="7"/>
        <v>11700000</v>
      </c>
      <c r="G56" s="11">
        <f t="shared" si="6"/>
        <v>9831932.7731092442</v>
      </c>
      <c r="H56">
        <f t="shared" si="3"/>
        <v>1966386.5546218487</v>
      </c>
      <c r="I56" s="10">
        <f t="shared" si="4"/>
        <v>1966387</v>
      </c>
    </row>
    <row r="57" spans="1:9" ht="15" customHeight="1" thickBot="1">
      <c r="A57" s="27" t="s">
        <v>135</v>
      </c>
      <c r="B57" s="4" t="s">
        <v>11</v>
      </c>
      <c r="C57" s="28" t="s">
        <v>128</v>
      </c>
      <c r="D57" s="24">
        <v>590000</v>
      </c>
      <c r="E57" s="25">
        <v>10</v>
      </c>
      <c r="F57" s="23">
        <f t="shared" si="7"/>
        <v>5900000</v>
      </c>
      <c r="G57" s="11">
        <f t="shared" si="6"/>
        <v>4957983.1932773106</v>
      </c>
      <c r="H57">
        <f t="shared" si="3"/>
        <v>495798.31932773109</v>
      </c>
      <c r="I57" s="10">
        <f t="shared" si="4"/>
        <v>495798</v>
      </c>
    </row>
    <row r="58" spans="1:9" ht="15" customHeight="1" thickBot="1">
      <c r="A58" s="28" t="s">
        <v>136</v>
      </c>
      <c r="B58" s="4" t="s">
        <v>11</v>
      </c>
      <c r="C58" s="41" t="s">
        <v>131</v>
      </c>
      <c r="D58" s="24">
        <v>115000</v>
      </c>
      <c r="E58" s="25">
        <v>5</v>
      </c>
      <c r="F58" s="23">
        <f t="shared" si="7"/>
        <v>575000</v>
      </c>
      <c r="G58" s="11">
        <f t="shared" si="6"/>
        <v>483193.27731092437</v>
      </c>
      <c r="H58">
        <f t="shared" si="3"/>
        <v>96638.655462184877</v>
      </c>
      <c r="I58" s="10">
        <f t="shared" si="4"/>
        <v>96639</v>
      </c>
    </row>
    <row r="59" spans="1:9" ht="15" customHeight="1" thickBot="1">
      <c r="A59" s="28" t="s">
        <v>137</v>
      </c>
      <c r="B59" s="4" t="s">
        <v>11</v>
      </c>
      <c r="C59" s="28" t="s">
        <v>133</v>
      </c>
      <c r="D59" s="24">
        <v>45000</v>
      </c>
      <c r="E59" s="25">
        <v>5</v>
      </c>
      <c r="F59" s="23">
        <f t="shared" si="7"/>
        <v>225000</v>
      </c>
      <c r="G59" s="11">
        <f t="shared" si="6"/>
        <v>189075.63025210085</v>
      </c>
      <c r="H59">
        <f t="shared" si="3"/>
        <v>37815.126050420171</v>
      </c>
      <c r="I59" s="10">
        <f t="shared" si="4"/>
        <v>37815</v>
      </c>
    </row>
    <row r="60" spans="1:9" ht="15" customHeight="1" thickBot="1">
      <c r="A60" s="37" t="s">
        <v>138</v>
      </c>
      <c r="B60" s="4" t="s">
        <v>11</v>
      </c>
      <c r="C60" s="37" t="s">
        <v>139</v>
      </c>
      <c r="D60" s="24">
        <v>64900</v>
      </c>
      <c r="E60" s="25">
        <v>24</v>
      </c>
      <c r="F60" s="23">
        <f t="shared" si="7"/>
        <v>1557600</v>
      </c>
      <c r="G60" s="11">
        <f t="shared" si="6"/>
        <v>1308907.5630252101</v>
      </c>
      <c r="H60">
        <f t="shared" si="3"/>
        <v>54537.815126050424</v>
      </c>
      <c r="I60" s="10">
        <f t="shared" si="4"/>
        <v>54538</v>
      </c>
    </row>
    <row r="61" spans="1:9" ht="15" customHeight="1" thickBot="1">
      <c r="A61" s="28" t="s">
        <v>140</v>
      </c>
      <c r="B61" s="4" t="s">
        <v>11</v>
      </c>
      <c r="C61" s="37" t="s">
        <v>141</v>
      </c>
      <c r="D61" s="24">
        <v>74042</v>
      </c>
      <c r="E61" s="25">
        <v>60</v>
      </c>
      <c r="F61" s="23">
        <f t="shared" si="7"/>
        <v>4442520</v>
      </c>
      <c r="G61" s="11">
        <f t="shared" si="6"/>
        <v>3733210.0840336136</v>
      </c>
      <c r="H61">
        <f t="shared" si="3"/>
        <v>62220.168067226892</v>
      </c>
      <c r="I61" s="10">
        <f t="shared" si="4"/>
        <v>62220</v>
      </c>
    </row>
    <row r="62" spans="1:9" ht="15" customHeight="1" thickBot="1">
      <c r="A62" s="28" t="s">
        <v>142</v>
      </c>
      <c r="B62" s="4" t="s">
        <v>11</v>
      </c>
      <c r="C62" s="37" t="s">
        <v>142</v>
      </c>
      <c r="D62" s="24">
        <v>498000</v>
      </c>
      <c r="E62" s="25">
        <v>3</v>
      </c>
      <c r="F62" s="23">
        <f t="shared" si="7"/>
        <v>1494000</v>
      </c>
      <c r="G62" s="11">
        <f t="shared" si="6"/>
        <v>1255462.1848739495</v>
      </c>
      <c r="H62">
        <f t="shared" si="3"/>
        <v>418487.39495798323</v>
      </c>
      <c r="I62" s="10">
        <f t="shared" si="4"/>
        <v>418487</v>
      </c>
    </row>
    <row r="63" spans="1:9" ht="15" customHeight="1" thickBot="1">
      <c r="A63" s="28" t="s">
        <v>143</v>
      </c>
      <c r="B63" s="4" t="s">
        <v>11</v>
      </c>
      <c r="C63" s="37" t="s">
        <v>144</v>
      </c>
      <c r="D63" s="24">
        <v>793500</v>
      </c>
      <c r="E63" s="25">
        <v>3</v>
      </c>
      <c r="F63" s="23">
        <f t="shared" si="7"/>
        <v>2380500</v>
      </c>
      <c r="G63" s="11">
        <f t="shared" si="6"/>
        <v>2000420.1680672269</v>
      </c>
      <c r="H63">
        <f t="shared" si="3"/>
        <v>666806.72268907563</v>
      </c>
      <c r="I63" s="10">
        <f t="shared" si="4"/>
        <v>666807</v>
      </c>
    </row>
    <row r="64" spans="1:9" ht="15" customHeight="1" thickBot="1">
      <c r="A64" s="28" t="s">
        <v>145</v>
      </c>
      <c r="B64" s="4" t="s">
        <v>11</v>
      </c>
      <c r="C64" s="28" t="s">
        <v>145</v>
      </c>
      <c r="D64" s="24">
        <v>650000</v>
      </c>
      <c r="E64" s="25">
        <v>20</v>
      </c>
      <c r="F64" s="23">
        <f t="shared" si="7"/>
        <v>13000000</v>
      </c>
      <c r="G64" s="11">
        <f t="shared" si="6"/>
        <v>10924369.74789916</v>
      </c>
      <c r="H64">
        <f t="shared" si="3"/>
        <v>546218.48739495804</v>
      </c>
      <c r="I64" s="10">
        <f t="shared" si="4"/>
        <v>546218</v>
      </c>
    </row>
    <row r="65" spans="1:9" ht="15" customHeight="1" thickBot="1">
      <c r="A65" s="28" t="s">
        <v>146</v>
      </c>
      <c r="B65" s="4" t="s">
        <v>11</v>
      </c>
      <c r="C65" s="28" t="s">
        <v>146</v>
      </c>
      <c r="D65" s="24">
        <v>231367</v>
      </c>
      <c r="E65" s="25">
        <v>20</v>
      </c>
      <c r="F65" s="23">
        <f t="shared" si="7"/>
        <v>4627340</v>
      </c>
      <c r="G65" s="11">
        <f t="shared" si="6"/>
        <v>3888521.0084033613</v>
      </c>
      <c r="H65">
        <f t="shared" si="3"/>
        <v>194426.05042016806</v>
      </c>
      <c r="I65" s="10">
        <f t="shared" si="4"/>
        <v>194426</v>
      </c>
    </row>
    <row r="66" spans="1:9" ht="15" customHeight="1" thickBot="1">
      <c r="A66" s="28" t="s">
        <v>147</v>
      </c>
      <c r="B66" s="4" t="s">
        <v>11</v>
      </c>
      <c r="C66" s="28" t="s">
        <v>147</v>
      </c>
      <c r="D66" s="24">
        <v>65500</v>
      </c>
      <c r="E66" s="25">
        <v>20</v>
      </c>
      <c r="F66" s="23">
        <f t="shared" si="7"/>
        <v>1310000</v>
      </c>
      <c r="G66" s="11">
        <f t="shared" si="6"/>
        <v>1100840.3361344538</v>
      </c>
      <c r="H66">
        <f t="shared" si="3"/>
        <v>55042.016806722691</v>
      </c>
      <c r="I66" s="10">
        <f t="shared" si="4"/>
        <v>55042</v>
      </c>
    </row>
    <row r="67" spans="1:9" ht="15" customHeight="1" thickBot="1">
      <c r="A67" s="28" t="s">
        <v>148</v>
      </c>
      <c r="B67" s="4" t="s">
        <v>11</v>
      </c>
      <c r="C67" s="28" t="s">
        <v>148</v>
      </c>
      <c r="D67" s="24">
        <v>280000</v>
      </c>
      <c r="E67" s="25">
        <v>16</v>
      </c>
      <c r="F67" s="23">
        <f t="shared" si="7"/>
        <v>4480000</v>
      </c>
      <c r="G67" s="11">
        <f t="shared" si="6"/>
        <v>3764705.8823529412</v>
      </c>
      <c r="H67">
        <f t="shared" si="3"/>
        <v>235294.11764705883</v>
      </c>
      <c r="I67" s="10">
        <f t="shared" si="4"/>
        <v>235294</v>
      </c>
    </row>
    <row r="68" spans="1:9" ht="15" customHeight="1" thickBot="1">
      <c r="A68" s="28" t="s">
        <v>149</v>
      </c>
      <c r="B68" s="4" t="s">
        <v>11</v>
      </c>
      <c r="C68" s="28" t="s">
        <v>149</v>
      </c>
      <c r="D68" s="24">
        <v>56000</v>
      </c>
      <c r="E68" s="25">
        <v>72</v>
      </c>
      <c r="F68" s="23">
        <f t="shared" si="7"/>
        <v>4032000</v>
      </c>
      <c r="G68" s="11">
        <f t="shared" si="6"/>
        <v>3388235.2941176472</v>
      </c>
      <c r="H68">
        <f t="shared" si="3"/>
        <v>47058.823529411762</v>
      </c>
      <c r="I68" s="10">
        <f t="shared" si="4"/>
        <v>47059</v>
      </c>
    </row>
    <row r="69" spans="1:9" ht="15" customHeight="1" thickBot="1">
      <c r="A69" s="28" t="s">
        <v>150</v>
      </c>
      <c r="B69" s="4" t="s">
        <v>11</v>
      </c>
      <c r="C69" s="28" t="s">
        <v>150</v>
      </c>
      <c r="D69" s="24">
        <v>35000</v>
      </c>
      <c r="E69" s="25">
        <v>144</v>
      </c>
      <c r="F69" s="23">
        <f t="shared" si="7"/>
        <v>5040000</v>
      </c>
      <c r="G69" s="11">
        <f t="shared" si="6"/>
        <v>4235294.1176470593</v>
      </c>
      <c r="H69">
        <f t="shared" si="3"/>
        <v>29411.764705882353</v>
      </c>
      <c r="I69" s="10">
        <f t="shared" si="4"/>
        <v>29412</v>
      </c>
    </row>
    <row r="70" spans="1:9" ht="15.75" customHeight="1" thickBot="1">
      <c r="A70" s="28" t="s">
        <v>151</v>
      </c>
      <c r="B70" s="4" t="s">
        <v>11</v>
      </c>
      <c r="C70" s="28" t="s">
        <v>151</v>
      </c>
      <c r="D70" s="24">
        <v>245000</v>
      </c>
      <c r="E70" s="25">
        <v>12</v>
      </c>
      <c r="F70" s="23">
        <f t="shared" si="7"/>
        <v>2940000</v>
      </c>
      <c r="G70" s="11">
        <f t="shared" si="6"/>
        <v>2470588.2352941176</v>
      </c>
      <c r="H70">
        <f t="shared" si="3"/>
        <v>205882.35294117648</v>
      </c>
      <c r="I70" s="10">
        <f t="shared" si="4"/>
        <v>205882</v>
      </c>
    </row>
    <row r="71" spans="1:9" ht="15.75" customHeight="1">
      <c r="A71" s="71" t="s">
        <v>152</v>
      </c>
      <c r="B71" s="71"/>
      <c r="C71" s="71"/>
      <c r="D71" s="71"/>
      <c r="E71" s="72"/>
      <c r="F71" s="22">
        <f>SUM(G36:G70,F32:F35,G20:G31,F6:F19)</f>
        <v>1451989335.2305939</v>
      </c>
      <c r="G71" s="11">
        <f t="shared" si="6"/>
        <v>1220159105.2357931</v>
      </c>
    </row>
    <row r="72" spans="1:9" ht="15.75" customHeight="1">
      <c r="A72" s="71" t="s">
        <v>153</v>
      </c>
      <c r="B72" s="71"/>
      <c r="C72" s="71"/>
      <c r="D72" s="71"/>
      <c r="E72" s="72" t="s">
        <v>154</v>
      </c>
      <c r="F72" s="21">
        <f>+F71*19%</f>
        <v>275877973.69381285</v>
      </c>
      <c r="G72" s="11"/>
    </row>
    <row r="73" spans="1:9" ht="15.75" customHeight="1">
      <c r="A73" s="71" t="s">
        <v>155</v>
      </c>
      <c r="B73" s="71"/>
      <c r="C73" s="71"/>
      <c r="D73" s="71"/>
      <c r="E73" s="72"/>
      <c r="F73" s="22">
        <f>+F71+F72</f>
        <v>1727867308.9244068</v>
      </c>
      <c r="G73" s="11"/>
    </row>
    <row r="74" spans="1:9" ht="15" thickBot="1">
      <c r="A74" s="3" t="s">
        <v>55</v>
      </c>
      <c r="B74" s="4" t="s">
        <v>11</v>
      </c>
      <c r="C74" s="4" t="s">
        <v>56</v>
      </c>
      <c r="D74" s="5">
        <v>40000000</v>
      </c>
      <c r="E74" s="16">
        <v>1</v>
      </c>
      <c r="F74" s="18">
        <v>200000000</v>
      </c>
      <c r="G74" s="11"/>
      <c r="H74" s="12"/>
    </row>
    <row r="75" spans="1:9" ht="15" thickBot="1">
      <c r="A75" s="3" t="s">
        <v>57</v>
      </c>
      <c r="B75" s="4" t="s">
        <v>11</v>
      </c>
      <c r="C75" s="4" t="s">
        <v>58</v>
      </c>
      <c r="D75" s="5">
        <v>3300000</v>
      </c>
      <c r="E75" s="16">
        <v>10</v>
      </c>
      <c r="F75" s="18">
        <v>33000000</v>
      </c>
      <c r="G75" s="11"/>
      <c r="H75" s="12"/>
    </row>
    <row r="76" spans="1:9" ht="15" thickBot="1">
      <c r="A76" s="3" t="s">
        <v>156</v>
      </c>
      <c r="B76" s="4" t="s">
        <v>11</v>
      </c>
      <c r="C76" s="4"/>
      <c r="D76" s="5"/>
      <c r="E76" s="16"/>
      <c r="F76" s="18">
        <v>15000000</v>
      </c>
      <c r="G76" s="11"/>
      <c r="H76" s="12"/>
    </row>
    <row r="77" spans="1:9" ht="15" thickBot="1">
      <c r="A77" s="3" t="s">
        <v>59</v>
      </c>
      <c r="B77" s="4" t="s">
        <v>11</v>
      </c>
      <c r="C77" s="4" t="s">
        <v>59</v>
      </c>
      <c r="D77" s="5">
        <v>110000000</v>
      </c>
      <c r="E77" s="16">
        <v>1</v>
      </c>
      <c r="F77" s="18">
        <v>270000000</v>
      </c>
      <c r="G77" s="11"/>
      <c r="H77" s="12"/>
    </row>
    <row r="78" spans="1:9" ht="15" thickBot="1">
      <c r="A78" s="3" t="s">
        <v>157</v>
      </c>
      <c r="B78" s="4" t="s">
        <v>11</v>
      </c>
      <c r="C78" s="4" t="s">
        <v>61</v>
      </c>
      <c r="D78" s="5">
        <f>100000000-16108999</f>
        <v>83891001</v>
      </c>
      <c r="E78" s="16">
        <v>1</v>
      </c>
      <c r="F78" s="18">
        <v>110000000</v>
      </c>
      <c r="G78" s="11"/>
      <c r="H78" s="12"/>
    </row>
    <row r="79" spans="1:9" ht="18.95" thickBot="1">
      <c r="A79" s="63" t="s">
        <v>62</v>
      </c>
      <c r="B79" s="64"/>
      <c r="C79" s="64"/>
      <c r="D79" s="64"/>
      <c r="E79" s="65"/>
      <c r="F79" s="42">
        <f>+F73</f>
        <v>1727867308.9244068</v>
      </c>
    </row>
    <row r="80" spans="1:9" ht="18.95" thickBot="1">
      <c r="A80" s="66" t="s">
        <v>63</v>
      </c>
      <c r="B80" s="67"/>
      <c r="C80" s="67"/>
      <c r="D80" s="67"/>
      <c r="E80" s="68"/>
      <c r="F80" s="43">
        <f>SUM(F74:F78)</f>
        <v>628000000</v>
      </c>
    </row>
    <row r="81" spans="1:8" ht="18.95" thickBot="1">
      <c r="A81" s="66" t="s">
        <v>64</v>
      </c>
      <c r="B81" s="67"/>
      <c r="C81" s="67"/>
      <c r="D81" s="67"/>
      <c r="E81" s="68"/>
      <c r="F81" s="43">
        <f>SUM(F79:F80)</f>
        <v>2355867308.924407</v>
      </c>
    </row>
    <row r="82" spans="1:8">
      <c r="G82" s="11"/>
      <c r="H82" s="12"/>
    </row>
    <row r="83" spans="1:8">
      <c r="G83" s="11"/>
      <c r="H83" s="12"/>
    </row>
    <row r="84" spans="1:8" ht="15" customHeight="1">
      <c r="G84" s="11"/>
      <c r="H84" s="12"/>
    </row>
    <row r="85" spans="1:8" ht="15" customHeight="1">
      <c r="C85" s="39" t="s">
        <v>149</v>
      </c>
      <c r="D85" s="40"/>
      <c r="G85" s="1"/>
    </row>
    <row r="86" spans="1:8" ht="15" customHeight="1">
      <c r="C86" s="39" t="s">
        <v>150</v>
      </c>
      <c r="D86" s="40"/>
    </row>
    <row r="87" spans="1:8" ht="15" customHeight="1">
      <c r="C87" s="39" t="s">
        <v>151</v>
      </c>
      <c r="D87" s="40"/>
      <c r="E87" s="13"/>
    </row>
  </sheetData>
  <mergeCells count="10">
    <mergeCell ref="A71:E71"/>
    <mergeCell ref="A73:E73"/>
    <mergeCell ref="A72:E72"/>
    <mergeCell ref="A81:E81"/>
    <mergeCell ref="A1:F1"/>
    <mergeCell ref="A2:F2"/>
    <mergeCell ref="A3:F3"/>
    <mergeCell ref="A4:F4"/>
    <mergeCell ref="A79:E79"/>
    <mergeCell ref="A80:E80"/>
  </mergeCells>
  <dataValidations count="5">
    <dataValidation type="list" allowBlank="1" showInputMessage="1" showErrorMessage="1" sqref="A10:A16" xr:uid="{00000000-0002-0000-0100-000000000000}">
      <formula1>INDIRECT(SUBSTITUTE(#REF!," ","")&amp;G8)</formula1>
    </dataValidation>
    <dataValidation type="list" allowBlank="1" showInputMessage="1" showErrorMessage="1" sqref="A32" xr:uid="{00000000-0002-0000-0100-000001000000}">
      <formula1>INDIRECT(SUBSTITUTE(#REF!," ","")&amp;#REF!)</formula1>
    </dataValidation>
    <dataValidation type="list" allowBlank="1" showInputMessage="1" showErrorMessage="1" sqref="A17:A18" xr:uid="{00000000-0002-0000-0100-000002000000}">
      <formula1>INDIRECT(SUBSTITUTE(#REF!," ","")&amp;F30)</formula1>
    </dataValidation>
    <dataValidation type="list" allowBlank="1" showInputMessage="1" showErrorMessage="1" sqref="A33:A35" xr:uid="{00000000-0002-0000-0100-000003000000}">
      <formula1>INDIRECT(SUBSTITUTE(#REF!," ","")&amp;D48)</formula1>
    </dataValidation>
    <dataValidation type="list" allowBlank="1" showInputMessage="1" showErrorMessage="1" sqref="A9" xr:uid="{00000000-0002-0000-0100-000004000000}">
      <formula1>INDIRECT(SUBSTITUTE(#REF!," ","")&amp;XFD9)</formula1>
    </dataValidation>
  </dataValidations>
  <pageMargins left="0.7" right="0.7" top="0.75" bottom="0.75" header="0.3" footer="0.3"/>
  <pageSetup scale="61" orientation="portrait" horizontalDpi="4294967295" verticalDpi="4294967295" r:id="rId1"/>
  <colBreaks count="1" manualBreakCount="1">
    <brk id="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9:D15"/>
  <sheetViews>
    <sheetView workbookViewId="0">
      <selection activeCell="D9" sqref="D9:D15"/>
    </sheetView>
  </sheetViews>
  <sheetFormatPr defaultColWidth="11.42578125" defaultRowHeight="14.45"/>
  <sheetData>
    <row r="9" spans="4:4">
      <c r="D9">
        <v>2923009508</v>
      </c>
    </row>
    <row r="10" spans="4:4">
      <c r="D10">
        <v>338918517</v>
      </c>
    </row>
    <row r="11" spans="4:4">
      <c r="D11">
        <v>240265436</v>
      </c>
    </row>
    <row r="12" spans="4:4">
      <c r="D12">
        <v>290771200</v>
      </c>
    </row>
    <row r="13" spans="4:4">
      <c r="D13">
        <v>68600000</v>
      </c>
    </row>
    <row r="14" spans="4:4">
      <c r="D14">
        <v>29077120</v>
      </c>
    </row>
    <row r="15" spans="4:4">
      <c r="D15">
        <f>SUM(D9:D14)</f>
        <v>3890641781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8"/>
  <sheetViews>
    <sheetView showGridLines="0" tabSelected="1" zoomScale="70" zoomScaleNormal="70" workbookViewId="0">
      <pane xSplit="2" ySplit="1" topLeftCell="C2" activePane="bottomRight" state="frozen"/>
      <selection pane="bottomRight" activeCell="E2" sqref="E2"/>
      <selection pane="bottomLeft" activeCell="A5" sqref="A5"/>
      <selection pane="topRight" activeCell="C1" sqref="C1"/>
    </sheetView>
  </sheetViews>
  <sheetFormatPr defaultColWidth="11.5703125" defaultRowHeight="12"/>
  <cols>
    <col min="1" max="1" width="15.7109375" style="45" customWidth="1"/>
    <col min="2" max="2" width="25.7109375" style="46" customWidth="1"/>
    <col min="3" max="3" width="27.42578125" style="46" customWidth="1"/>
    <col min="4" max="5" width="17.140625" style="46" customWidth="1"/>
    <col min="6" max="6" width="18.85546875" style="45" customWidth="1"/>
    <col min="7" max="7" width="13.5703125" style="47" customWidth="1"/>
    <col min="8" max="9" width="11.5703125" style="47" customWidth="1"/>
    <col min="10" max="10" width="13.28515625" style="47" customWidth="1"/>
    <col min="11" max="11" width="11.5703125" style="47" customWidth="1"/>
    <col min="12" max="12" width="13.42578125" style="47" customWidth="1"/>
    <col min="13" max="14" width="14.5703125" style="47" customWidth="1"/>
    <col min="15" max="15" width="13.7109375" style="45" customWidth="1"/>
    <col min="16" max="16" width="11.5703125" style="45" customWidth="1"/>
    <col min="17" max="17" width="15.7109375" style="45" customWidth="1"/>
    <col min="18" max="18" width="11.5703125" style="45" customWidth="1"/>
    <col min="19" max="19" width="13" style="45" customWidth="1"/>
    <col min="20" max="20" width="14.42578125" style="45" bestFit="1" customWidth="1"/>
    <col min="21" max="24" width="11.5703125" style="45" customWidth="1"/>
    <col min="25" max="25" width="13.42578125" style="45" customWidth="1"/>
    <col min="26" max="27" width="11.5703125" style="45" customWidth="1"/>
    <col min="28" max="28" width="13.28515625" style="45" customWidth="1"/>
    <col min="29" max="30" width="11.5703125" style="45" customWidth="1"/>
    <col min="31" max="31" width="12.5703125" style="45" customWidth="1"/>
    <col min="32" max="33" width="11.5703125" style="45" customWidth="1"/>
    <col min="34" max="34" width="13" style="45" customWidth="1"/>
    <col min="35" max="36" width="11.5703125" style="45" customWidth="1"/>
    <col min="37" max="37" width="12.5703125" style="45" customWidth="1"/>
    <col min="38" max="39" width="11.5703125" style="45" customWidth="1"/>
    <col min="40" max="40" width="12.28515625" style="45" customWidth="1"/>
    <col min="41" max="45" width="11.5703125" style="45" customWidth="1"/>
    <col min="46" max="46" width="12.7109375" style="45" customWidth="1"/>
    <col min="47" max="51" width="11.5703125" style="45" customWidth="1"/>
    <col min="52" max="52" width="12.28515625" style="45" customWidth="1"/>
    <col min="53" max="57" width="11.5703125" style="45" customWidth="1"/>
    <col min="58" max="58" width="12.7109375" style="45" customWidth="1"/>
    <col min="59" max="63" width="11.5703125" style="45" customWidth="1"/>
    <col min="64" max="64" width="12.85546875" style="45" customWidth="1"/>
    <col min="65" max="69" width="11.5703125" style="45" customWidth="1"/>
    <col min="70" max="70" width="13" style="45" customWidth="1"/>
    <col min="71" max="75" width="11.5703125" style="45" customWidth="1"/>
    <col min="76" max="76" width="13" style="45" customWidth="1"/>
    <col min="77" max="78" width="11.5703125" style="45" customWidth="1"/>
    <col min="79" max="79" width="12.28515625" style="45" customWidth="1"/>
    <col min="80" max="81" width="11.5703125" style="45" customWidth="1"/>
    <col min="82" max="82" width="13.140625" style="45" customWidth="1"/>
    <col min="83" max="83" width="11.5703125" style="45" customWidth="1"/>
    <col min="84" max="84" width="12.5703125" style="45" customWidth="1"/>
    <col min="85" max="85" width="13" style="45" customWidth="1"/>
    <col min="86" max="87" width="11.5703125" style="45" customWidth="1"/>
    <col min="88" max="88" width="12.7109375" style="45" customWidth="1"/>
    <col min="89" max="89" width="22.28515625" style="45" customWidth="1"/>
    <col min="90" max="90" width="11.5703125" style="45" customWidth="1"/>
    <col min="91" max="91" width="20.28515625" style="45" customWidth="1"/>
    <col min="92" max="16384" width="11.5703125" style="45"/>
  </cols>
  <sheetData>
    <row r="1" spans="1:21" s="44" customFormat="1" ht="34.15" customHeight="1">
      <c r="A1" s="73" t="s">
        <v>158</v>
      </c>
      <c r="B1" s="73"/>
      <c r="C1" s="73"/>
      <c r="D1" s="73"/>
      <c r="E1" s="73"/>
      <c r="F1" s="73"/>
      <c r="G1" s="73"/>
      <c r="H1" s="73"/>
      <c r="I1" s="73"/>
      <c r="J1" s="73"/>
      <c r="K1" s="73"/>
      <c r="L1" s="73"/>
      <c r="M1" s="73"/>
      <c r="N1" s="73"/>
      <c r="O1" s="73"/>
      <c r="P1" s="73"/>
      <c r="Q1" s="73"/>
    </row>
    <row r="2" spans="1:21" ht="111.95" customHeight="1">
      <c r="A2" s="53" t="s">
        <v>159</v>
      </c>
      <c r="B2" s="53" t="s">
        <v>160</v>
      </c>
      <c r="C2" s="54" t="s">
        <v>161</v>
      </c>
      <c r="D2" s="53" t="s">
        <v>162</v>
      </c>
      <c r="E2" s="59" t="s">
        <v>163</v>
      </c>
      <c r="F2" s="62" t="s">
        <v>164</v>
      </c>
      <c r="G2" s="62" t="s">
        <v>165</v>
      </c>
      <c r="H2" s="62" t="s">
        <v>166</v>
      </c>
      <c r="I2" s="62" t="s">
        <v>167</v>
      </c>
      <c r="J2" s="62" t="s">
        <v>168</v>
      </c>
      <c r="K2" s="62" t="s">
        <v>169</v>
      </c>
      <c r="L2" s="62" t="s">
        <v>170</v>
      </c>
      <c r="M2" s="62" t="s">
        <v>171</v>
      </c>
      <c r="N2" s="62" t="s">
        <v>172</v>
      </c>
      <c r="O2" s="62" t="s">
        <v>173</v>
      </c>
      <c r="P2" s="62" t="s">
        <v>174</v>
      </c>
      <c r="Q2" s="48" t="s">
        <v>175</v>
      </c>
      <c r="R2" s="51"/>
      <c r="S2" s="51"/>
    </row>
    <row r="3" spans="1:21" ht="14.45">
      <c r="A3" s="55" t="s">
        <v>176</v>
      </c>
      <c r="B3" s="55" t="s">
        <v>177</v>
      </c>
      <c r="C3" s="55" t="s">
        <v>178</v>
      </c>
      <c r="D3" s="60">
        <v>205120000391</v>
      </c>
      <c r="E3" s="61">
        <v>2</v>
      </c>
      <c r="F3" s="52">
        <v>6</v>
      </c>
      <c r="G3" s="52">
        <v>0</v>
      </c>
      <c r="H3" s="52">
        <v>1</v>
      </c>
      <c r="I3" s="52">
        <v>1</v>
      </c>
      <c r="J3" s="52">
        <v>1</v>
      </c>
      <c r="K3" s="52">
        <v>1</v>
      </c>
      <c r="L3" s="52">
        <v>1</v>
      </c>
      <c r="M3" s="52">
        <v>3</v>
      </c>
      <c r="N3" s="52">
        <v>1</v>
      </c>
      <c r="O3" s="52">
        <v>1</v>
      </c>
      <c r="P3" s="57">
        <v>1</v>
      </c>
      <c r="Q3" s="56">
        <v>2</v>
      </c>
    </row>
    <row r="4" spans="1:21" ht="14.45">
      <c r="A4" s="55" t="s">
        <v>176</v>
      </c>
      <c r="B4" s="55" t="s">
        <v>177</v>
      </c>
      <c r="C4" s="55" t="s">
        <v>179</v>
      </c>
      <c r="D4" s="60">
        <v>205120000366</v>
      </c>
      <c r="E4" s="61">
        <v>2</v>
      </c>
      <c r="F4" s="52">
        <v>6</v>
      </c>
      <c r="G4" s="52">
        <v>0</v>
      </c>
      <c r="H4" s="52">
        <v>1</v>
      </c>
      <c r="I4" s="52">
        <v>1</v>
      </c>
      <c r="J4" s="52">
        <v>1</v>
      </c>
      <c r="K4" s="52">
        <v>1</v>
      </c>
      <c r="L4" s="52">
        <v>1</v>
      </c>
      <c r="M4" s="52">
        <v>3</v>
      </c>
      <c r="N4" s="52">
        <v>1</v>
      </c>
      <c r="O4" s="52">
        <v>1</v>
      </c>
      <c r="P4" s="57">
        <v>1</v>
      </c>
      <c r="Q4" s="56">
        <v>2</v>
      </c>
    </row>
    <row r="5" spans="1:21" ht="14.45">
      <c r="A5" s="55" t="s">
        <v>176</v>
      </c>
      <c r="B5" s="55" t="s">
        <v>177</v>
      </c>
      <c r="C5" s="55" t="s">
        <v>180</v>
      </c>
      <c r="D5" s="60">
        <v>205120001435</v>
      </c>
      <c r="E5" s="61">
        <v>2</v>
      </c>
      <c r="F5" s="52">
        <v>5</v>
      </c>
      <c r="G5" s="52">
        <v>12</v>
      </c>
      <c r="H5" s="52">
        <v>2</v>
      </c>
      <c r="I5" s="52">
        <v>2</v>
      </c>
      <c r="J5" s="52">
        <v>1</v>
      </c>
      <c r="K5" s="52">
        <v>1</v>
      </c>
      <c r="L5" s="52">
        <v>1</v>
      </c>
      <c r="M5" s="52">
        <v>4</v>
      </c>
      <c r="N5" s="52">
        <v>3</v>
      </c>
      <c r="O5" s="52">
        <v>2</v>
      </c>
      <c r="P5" s="52">
        <v>2</v>
      </c>
      <c r="Q5" s="56">
        <v>1</v>
      </c>
    </row>
    <row r="6" spans="1:21" ht="14.45">
      <c r="A6" s="55" t="s">
        <v>176</v>
      </c>
      <c r="B6" s="55" t="s">
        <v>177</v>
      </c>
      <c r="C6" s="55" t="s">
        <v>181</v>
      </c>
      <c r="D6" s="60">
        <v>105120000345</v>
      </c>
      <c r="E6" s="61">
        <v>2</v>
      </c>
      <c r="F6" s="52">
        <v>8</v>
      </c>
      <c r="G6" s="52">
        <v>0</v>
      </c>
      <c r="H6" s="52">
        <v>2</v>
      </c>
      <c r="I6" s="52">
        <v>2</v>
      </c>
      <c r="J6" s="52">
        <v>1</v>
      </c>
      <c r="K6" s="52">
        <v>0</v>
      </c>
      <c r="L6" s="52">
        <v>1</v>
      </c>
      <c r="M6" s="52">
        <v>2</v>
      </c>
      <c r="N6" s="52">
        <v>3</v>
      </c>
      <c r="O6" s="52">
        <v>2</v>
      </c>
      <c r="P6" s="52">
        <v>2</v>
      </c>
      <c r="Q6" s="56">
        <v>1</v>
      </c>
      <c r="U6" s="47"/>
    </row>
    <row r="7" spans="1:21" ht="14.45">
      <c r="A7" s="55" t="s">
        <v>176</v>
      </c>
      <c r="B7" s="55" t="s">
        <v>182</v>
      </c>
      <c r="C7" s="55" t="s">
        <v>183</v>
      </c>
      <c r="D7" s="60">
        <v>205895000478</v>
      </c>
      <c r="E7" s="61">
        <v>2</v>
      </c>
      <c r="F7" s="52">
        <v>2</v>
      </c>
      <c r="G7" s="52">
        <v>0</v>
      </c>
      <c r="H7" s="52">
        <v>1</v>
      </c>
      <c r="I7" s="52">
        <v>1</v>
      </c>
      <c r="J7" s="52">
        <v>1</v>
      </c>
      <c r="K7" s="52">
        <v>1</v>
      </c>
      <c r="L7" s="52">
        <v>1</v>
      </c>
      <c r="M7" s="52">
        <v>1</v>
      </c>
      <c r="N7" s="52">
        <v>1</v>
      </c>
      <c r="O7" s="52">
        <v>1</v>
      </c>
      <c r="P7" s="57">
        <v>1</v>
      </c>
      <c r="Q7" s="56">
        <v>1</v>
      </c>
    </row>
    <row r="8" spans="1:21" ht="14.45">
      <c r="A8" s="55" t="s">
        <v>176</v>
      </c>
      <c r="B8" s="55" t="s">
        <v>182</v>
      </c>
      <c r="C8" s="55" t="s">
        <v>184</v>
      </c>
      <c r="D8" s="60">
        <v>205154800035</v>
      </c>
      <c r="E8" s="61">
        <v>2</v>
      </c>
      <c r="F8" s="52">
        <v>6</v>
      </c>
      <c r="G8" s="52">
        <v>0</v>
      </c>
      <c r="H8" s="52">
        <v>1</v>
      </c>
      <c r="I8" s="52">
        <v>1</v>
      </c>
      <c r="J8" s="52">
        <v>1</v>
      </c>
      <c r="K8" s="52">
        <v>0</v>
      </c>
      <c r="L8" s="52">
        <v>1</v>
      </c>
      <c r="M8" s="52">
        <v>3</v>
      </c>
      <c r="N8" s="52">
        <v>1</v>
      </c>
      <c r="O8" s="52">
        <v>1</v>
      </c>
      <c r="P8" s="57">
        <v>1</v>
      </c>
      <c r="Q8" s="56">
        <v>1</v>
      </c>
    </row>
    <row r="9" spans="1:21" ht="14.45">
      <c r="A9" s="55" t="s">
        <v>176</v>
      </c>
      <c r="B9" s="55" t="s">
        <v>182</v>
      </c>
      <c r="C9" s="55" t="s">
        <v>185</v>
      </c>
      <c r="D9" s="60">
        <v>205154000977</v>
      </c>
      <c r="E9" s="61">
        <v>2</v>
      </c>
      <c r="F9" s="52">
        <v>3</v>
      </c>
      <c r="G9" s="52">
        <v>12</v>
      </c>
      <c r="H9" s="52">
        <v>1</v>
      </c>
      <c r="I9" s="52">
        <v>0</v>
      </c>
      <c r="J9" s="52">
        <v>1</v>
      </c>
      <c r="K9" s="52">
        <v>0</v>
      </c>
      <c r="L9" s="52">
        <v>1</v>
      </c>
      <c r="M9" s="52">
        <v>3</v>
      </c>
      <c r="N9" s="52">
        <v>1</v>
      </c>
      <c r="O9" s="52">
        <v>1</v>
      </c>
      <c r="P9" s="57">
        <v>1</v>
      </c>
      <c r="Q9" s="56">
        <v>2</v>
      </c>
    </row>
    <row r="10" spans="1:21" ht="14.45">
      <c r="A10" s="55" t="s">
        <v>176</v>
      </c>
      <c r="B10" s="55" t="s">
        <v>182</v>
      </c>
      <c r="C10" s="55" t="s">
        <v>186</v>
      </c>
      <c r="D10" s="60">
        <v>105154000298</v>
      </c>
      <c r="E10" s="61">
        <v>2</v>
      </c>
      <c r="F10" s="52">
        <v>5</v>
      </c>
      <c r="G10" s="52">
        <v>0</v>
      </c>
      <c r="H10" s="52">
        <v>2</v>
      </c>
      <c r="I10" s="52">
        <v>2</v>
      </c>
      <c r="J10" s="52">
        <v>0</v>
      </c>
      <c r="K10" s="52">
        <v>0</v>
      </c>
      <c r="L10" s="52">
        <v>1</v>
      </c>
      <c r="M10" s="52">
        <v>4</v>
      </c>
      <c r="N10" s="52">
        <v>3</v>
      </c>
      <c r="O10" s="52">
        <v>2</v>
      </c>
      <c r="P10" s="52">
        <v>2</v>
      </c>
      <c r="Q10" s="56">
        <v>2</v>
      </c>
    </row>
    <row r="11" spans="1:21" ht="14.45">
      <c r="A11" s="55" t="s">
        <v>176</v>
      </c>
      <c r="B11" s="55" t="s">
        <v>182</v>
      </c>
      <c r="C11" s="55" t="s">
        <v>187</v>
      </c>
      <c r="D11" s="60">
        <v>105154000751</v>
      </c>
      <c r="E11" s="61">
        <v>2</v>
      </c>
      <c r="F11" s="52">
        <v>10</v>
      </c>
      <c r="G11" s="52">
        <v>0</v>
      </c>
      <c r="H11" s="52">
        <v>3</v>
      </c>
      <c r="I11" s="52">
        <v>3</v>
      </c>
      <c r="J11" s="52">
        <v>2</v>
      </c>
      <c r="K11" s="52">
        <v>1</v>
      </c>
      <c r="L11" s="52">
        <v>1</v>
      </c>
      <c r="M11" s="52">
        <v>5</v>
      </c>
      <c r="N11" s="52">
        <v>5</v>
      </c>
      <c r="O11" s="52">
        <v>3</v>
      </c>
      <c r="P11" s="52">
        <v>3</v>
      </c>
      <c r="Q11" s="56">
        <v>2</v>
      </c>
    </row>
    <row r="12" spans="1:21" ht="14.45">
      <c r="A12" s="55" t="s">
        <v>176</v>
      </c>
      <c r="B12" s="55" t="s">
        <v>182</v>
      </c>
      <c r="C12" s="55" t="s">
        <v>188</v>
      </c>
      <c r="D12" s="60">
        <v>205154002015</v>
      </c>
      <c r="E12" s="61">
        <v>2</v>
      </c>
      <c r="F12" s="52">
        <v>10</v>
      </c>
      <c r="G12" s="52">
        <v>0</v>
      </c>
      <c r="H12" s="52">
        <v>3</v>
      </c>
      <c r="I12" s="52">
        <v>3</v>
      </c>
      <c r="J12" s="52">
        <v>2</v>
      </c>
      <c r="K12" s="52">
        <v>1</v>
      </c>
      <c r="L12" s="52">
        <v>1</v>
      </c>
      <c r="M12" s="52">
        <v>1</v>
      </c>
      <c r="N12" s="52">
        <v>5</v>
      </c>
      <c r="O12" s="52">
        <v>3</v>
      </c>
      <c r="P12" s="52">
        <v>3</v>
      </c>
      <c r="Q12" s="56">
        <v>2</v>
      </c>
    </row>
    <row r="13" spans="1:21" ht="14.45">
      <c r="A13" s="55" t="s">
        <v>176</v>
      </c>
      <c r="B13" s="55" t="s">
        <v>189</v>
      </c>
      <c r="C13" s="55" t="s">
        <v>190</v>
      </c>
      <c r="D13" s="60">
        <v>205250001151</v>
      </c>
      <c r="E13" s="61">
        <v>3</v>
      </c>
      <c r="F13" s="52">
        <v>2</v>
      </c>
      <c r="G13" s="52">
        <v>0</v>
      </c>
      <c r="H13" s="52">
        <v>1</v>
      </c>
      <c r="I13" s="52">
        <v>1</v>
      </c>
      <c r="J13" s="52">
        <v>1</v>
      </c>
      <c r="K13" s="52">
        <v>1</v>
      </c>
      <c r="L13" s="52">
        <v>1</v>
      </c>
      <c r="M13" s="52">
        <v>1</v>
      </c>
      <c r="N13" s="52">
        <v>1</v>
      </c>
      <c r="O13" s="52">
        <v>1</v>
      </c>
      <c r="P13" s="57">
        <v>1</v>
      </c>
      <c r="Q13" s="56">
        <v>1</v>
      </c>
    </row>
    <row r="14" spans="1:21" ht="14.45">
      <c r="A14" s="55" t="s">
        <v>176</v>
      </c>
      <c r="B14" s="55" t="s">
        <v>189</v>
      </c>
      <c r="C14" s="55" t="s">
        <v>191</v>
      </c>
      <c r="D14" s="60">
        <v>205250000023</v>
      </c>
      <c r="E14" s="61">
        <v>3</v>
      </c>
      <c r="F14" s="52">
        <v>5</v>
      </c>
      <c r="G14" s="52">
        <v>12</v>
      </c>
      <c r="H14" s="52">
        <v>2</v>
      </c>
      <c r="I14" s="52">
        <v>2</v>
      </c>
      <c r="J14" s="52">
        <v>1</v>
      </c>
      <c r="K14" s="52">
        <v>0</v>
      </c>
      <c r="L14" s="52">
        <v>1</v>
      </c>
      <c r="M14" s="52">
        <v>4</v>
      </c>
      <c r="N14" s="52">
        <v>3</v>
      </c>
      <c r="O14" s="52">
        <v>2</v>
      </c>
      <c r="P14" s="52">
        <v>2</v>
      </c>
      <c r="Q14" s="56">
        <v>1</v>
      </c>
    </row>
    <row r="15" spans="1:21" ht="14.45">
      <c r="A15" s="55" t="s">
        <v>176</v>
      </c>
      <c r="B15" s="55" t="s">
        <v>189</v>
      </c>
      <c r="C15" s="55" t="s">
        <v>192</v>
      </c>
      <c r="D15" s="60">
        <v>105250000339</v>
      </c>
      <c r="E15" s="61">
        <v>3</v>
      </c>
      <c r="F15" s="52">
        <v>4</v>
      </c>
      <c r="G15" s="52">
        <v>16</v>
      </c>
      <c r="H15" s="52">
        <v>2</v>
      </c>
      <c r="I15" s="52">
        <v>2</v>
      </c>
      <c r="J15" s="52">
        <v>1</v>
      </c>
      <c r="K15" s="52">
        <v>0</v>
      </c>
      <c r="L15" s="52">
        <v>1</v>
      </c>
      <c r="M15" s="52">
        <v>4</v>
      </c>
      <c r="N15" s="52">
        <v>3</v>
      </c>
      <c r="O15" s="52">
        <v>2</v>
      </c>
      <c r="P15" s="52">
        <v>2</v>
      </c>
      <c r="Q15" s="56">
        <v>2</v>
      </c>
    </row>
    <row r="16" spans="1:21" ht="14.45">
      <c r="A16" s="55" t="s">
        <v>176</v>
      </c>
      <c r="B16" s="55" t="s">
        <v>189</v>
      </c>
      <c r="C16" s="55" t="s">
        <v>193</v>
      </c>
      <c r="D16" s="60">
        <v>105250000932</v>
      </c>
      <c r="E16" s="61">
        <v>3</v>
      </c>
      <c r="F16" s="52">
        <v>8</v>
      </c>
      <c r="G16" s="52">
        <v>0</v>
      </c>
      <c r="H16" s="52">
        <v>2</v>
      </c>
      <c r="I16" s="52">
        <v>2</v>
      </c>
      <c r="J16" s="52">
        <v>1</v>
      </c>
      <c r="K16" s="52">
        <v>0</v>
      </c>
      <c r="L16" s="52">
        <v>1</v>
      </c>
      <c r="M16" s="52">
        <v>4</v>
      </c>
      <c r="N16" s="52">
        <v>3</v>
      </c>
      <c r="O16" s="52">
        <v>2</v>
      </c>
      <c r="P16" s="52">
        <v>2</v>
      </c>
      <c r="Q16" s="56">
        <v>2</v>
      </c>
    </row>
    <row r="17" spans="1:17" ht="14.45">
      <c r="A17" s="55" t="s">
        <v>176</v>
      </c>
      <c r="B17" s="55" t="s">
        <v>189</v>
      </c>
      <c r="C17" s="55" t="s">
        <v>194</v>
      </c>
      <c r="D17" s="60">
        <v>105250000975</v>
      </c>
      <c r="E17" s="61">
        <v>3</v>
      </c>
      <c r="F17" s="52">
        <v>10</v>
      </c>
      <c r="G17" s="52">
        <v>0</v>
      </c>
      <c r="H17" s="52">
        <v>3</v>
      </c>
      <c r="I17" s="52">
        <v>3</v>
      </c>
      <c r="J17" s="52">
        <v>2</v>
      </c>
      <c r="K17" s="52">
        <v>0</v>
      </c>
      <c r="L17" s="52">
        <v>0</v>
      </c>
      <c r="M17" s="52">
        <v>5</v>
      </c>
      <c r="N17" s="52">
        <v>5</v>
      </c>
      <c r="O17" s="52">
        <v>3</v>
      </c>
      <c r="P17" s="52">
        <v>3</v>
      </c>
      <c r="Q17" s="56">
        <v>2</v>
      </c>
    </row>
    <row r="18" spans="1:17" ht="14.45">
      <c r="A18" s="55" t="s">
        <v>176</v>
      </c>
      <c r="B18" s="55" t="s">
        <v>189</v>
      </c>
      <c r="C18" s="55" t="s">
        <v>195</v>
      </c>
      <c r="D18" s="60">
        <v>205250001739</v>
      </c>
      <c r="E18" s="61">
        <v>3</v>
      </c>
      <c r="F18" s="52">
        <v>10</v>
      </c>
      <c r="G18" s="52">
        <v>0</v>
      </c>
      <c r="H18" s="52">
        <v>3</v>
      </c>
      <c r="I18" s="52">
        <v>2</v>
      </c>
      <c r="J18" s="52">
        <v>2</v>
      </c>
      <c r="K18" s="52">
        <v>1</v>
      </c>
      <c r="L18" s="52">
        <v>1</v>
      </c>
      <c r="M18" s="52">
        <v>5</v>
      </c>
      <c r="N18" s="52">
        <v>5</v>
      </c>
      <c r="O18" s="52">
        <v>3</v>
      </c>
      <c r="P18" s="52">
        <v>3</v>
      </c>
      <c r="Q18" s="56">
        <v>3</v>
      </c>
    </row>
    <row r="19" spans="1:17" ht="14.45">
      <c r="A19" s="55" t="s">
        <v>176</v>
      </c>
      <c r="B19" s="55" t="s">
        <v>189</v>
      </c>
      <c r="C19" s="55" t="s">
        <v>196</v>
      </c>
      <c r="D19" s="60">
        <v>105250000185</v>
      </c>
      <c r="E19" s="61">
        <v>3</v>
      </c>
      <c r="F19" s="52">
        <v>9</v>
      </c>
      <c r="G19" s="52">
        <v>0</v>
      </c>
      <c r="H19" s="52">
        <v>3</v>
      </c>
      <c r="I19" s="52">
        <v>3</v>
      </c>
      <c r="J19" s="52">
        <v>2</v>
      </c>
      <c r="K19" s="52">
        <v>0</v>
      </c>
      <c r="L19" s="52">
        <v>1</v>
      </c>
      <c r="M19" s="52">
        <v>3</v>
      </c>
      <c r="N19" s="52">
        <v>5</v>
      </c>
      <c r="O19" s="52">
        <v>3</v>
      </c>
      <c r="P19" s="52">
        <v>3</v>
      </c>
      <c r="Q19" s="56">
        <v>2</v>
      </c>
    </row>
    <row r="20" spans="1:17" ht="14.45">
      <c r="A20" s="55" t="s">
        <v>176</v>
      </c>
      <c r="B20" s="55" t="s">
        <v>197</v>
      </c>
      <c r="C20" s="55" t="s">
        <v>198</v>
      </c>
      <c r="D20" s="60">
        <v>205495000746</v>
      </c>
      <c r="E20" s="61">
        <v>3</v>
      </c>
      <c r="F20" s="52">
        <v>2</v>
      </c>
      <c r="G20" s="52">
        <v>0</v>
      </c>
      <c r="H20" s="52">
        <v>1</v>
      </c>
      <c r="I20" s="52">
        <v>1</v>
      </c>
      <c r="J20" s="52">
        <v>1</v>
      </c>
      <c r="K20" s="52">
        <v>1</v>
      </c>
      <c r="L20" s="52">
        <v>1</v>
      </c>
      <c r="M20" s="52">
        <v>1</v>
      </c>
      <c r="N20" s="52">
        <v>1</v>
      </c>
      <c r="O20" s="52">
        <v>1</v>
      </c>
      <c r="P20" s="57">
        <v>1</v>
      </c>
      <c r="Q20" s="56">
        <v>1</v>
      </c>
    </row>
    <row r="21" spans="1:17" ht="14.45">
      <c r="A21" s="55" t="s">
        <v>176</v>
      </c>
      <c r="B21" s="55" t="s">
        <v>197</v>
      </c>
      <c r="C21" s="55" t="s">
        <v>199</v>
      </c>
      <c r="D21" s="60">
        <v>205495001106</v>
      </c>
      <c r="E21" s="61">
        <v>3</v>
      </c>
      <c r="F21" s="52">
        <v>2</v>
      </c>
      <c r="G21" s="52">
        <v>0</v>
      </c>
      <c r="H21" s="52">
        <v>1</v>
      </c>
      <c r="I21" s="52">
        <v>1</v>
      </c>
      <c r="J21" s="52">
        <v>1</v>
      </c>
      <c r="K21" s="52">
        <v>1</v>
      </c>
      <c r="L21" s="52">
        <v>1</v>
      </c>
      <c r="M21" s="52">
        <v>1</v>
      </c>
      <c r="N21" s="52">
        <v>1</v>
      </c>
      <c r="O21" s="52">
        <v>1</v>
      </c>
      <c r="P21" s="57">
        <v>1</v>
      </c>
      <c r="Q21" s="56">
        <v>1</v>
      </c>
    </row>
    <row r="22" spans="1:17" ht="14.45">
      <c r="A22" s="55" t="s">
        <v>176</v>
      </c>
      <c r="B22" s="55" t="s">
        <v>197</v>
      </c>
      <c r="C22" s="55" t="s">
        <v>200</v>
      </c>
      <c r="D22" s="60">
        <v>205495000878</v>
      </c>
      <c r="E22" s="61">
        <v>3</v>
      </c>
      <c r="F22" s="52">
        <v>2</v>
      </c>
      <c r="G22" s="52">
        <v>0</v>
      </c>
      <c r="H22" s="52">
        <v>1</v>
      </c>
      <c r="I22" s="52">
        <v>1</v>
      </c>
      <c r="J22" s="52">
        <v>1</v>
      </c>
      <c r="K22" s="52">
        <v>1</v>
      </c>
      <c r="L22" s="52">
        <v>1</v>
      </c>
      <c r="M22" s="52">
        <v>1</v>
      </c>
      <c r="N22" s="52">
        <v>1</v>
      </c>
      <c r="O22" s="52">
        <v>1</v>
      </c>
      <c r="P22" s="57">
        <v>1</v>
      </c>
      <c r="Q22" s="56">
        <v>1</v>
      </c>
    </row>
    <row r="23" spans="1:17" ht="14.45">
      <c r="A23" s="55" t="s">
        <v>176</v>
      </c>
      <c r="B23" s="55" t="s">
        <v>197</v>
      </c>
      <c r="C23" s="55" t="s">
        <v>201</v>
      </c>
      <c r="D23" s="60">
        <v>205495000665</v>
      </c>
      <c r="E23" s="61">
        <v>3</v>
      </c>
      <c r="F23" s="52">
        <v>2</v>
      </c>
      <c r="G23" s="52">
        <v>0</v>
      </c>
      <c r="H23" s="52">
        <v>1</v>
      </c>
      <c r="I23" s="52">
        <v>1</v>
      </c>
      <c r="J23" s="52">
        <v>1</v>
      </c>
      <c r="K23" s="52">
        <v>1</v>
      </c>
      <c r="L23" s="52">
        <v>1</v>
      </c>
      <c r="M23" s="52">
        <v>1</v>
      </c>
      <c r="N23" s="52">
        <v>1</v>
      </c>
      <c r="O23" s="52">
        <v>1</v>
      </c>
      <c r="P23" s="57">
        <v>1</v>
      </c>
      <c r="Q23" s="56">
        <v>1</v>
      </c>
    </row>
    <row r="24" spans="1:17" ht="14.45">
      <c r="A24" s="55" t="s">
        <v>176</v>
      </c>
      <c r="B24" s="55" t="s">
        <v>197</v>
      </c>
      <c r="C24" s="55" t="s">
        <v>202</v>
      </c>
      <c r="D24" s="60">
        <v>205495000533</v>
      </c>
      <c r="E24" s="61">
        <v>3</v>
      </c>
      <c r="F24" s="52">
        <v>4</v>
      </c>
      <c r="G24" s="52">
        <v>0</v>
      </c>
      <c r="H24" s="52">
        <v>1</v>
      </c>
      <c r="I24" s="52">
        <v>1</v>
      </c>
      <c r="J24" s="52">
        <v>1</v>
      </c>
      <c r="K24" s="52">
        <v>1</v>
      </c>
      <c r="L24" s="52">
        <v>1</v>
      </c>
      <c r="M24" s="52">
        <v>2</v>
      </c>
      <c r="N24" s="52">
        <v>1</v>
      </c>
      <c r="O24" s="52">
        <v>1</v>
      </c>
      <c r="P24" s="57">
        <v>1</v>
      </c>
      <c r="Q24" s="56">
        <v>1</v>
      </c>
    </row>
    <row r="25" spans="1:17" ht="14.45">
      <c r="A25" s="55" t="s">
        <v>176</v>
      </c>
      <c r="B25" s="55" t="s">
        <v>197</v>
      </c>
      <c r="C25" s="55" t="s">
        <v>203</v>
      </c>
      <c r="D25" s="60">
        <v>205495000916</v>
      </c>
      <c r="E25" s="61">
        <v>3</v>
      </c>
      <c r="F25" s="52">
        <v>6</v>
      </c>
      <c r="G25" s="52">
        <v>0</v>
      </c>
      <c r="H25" s="52">
        <v>1</v>
      </c>
      <c r="I25" s="52">
        <v>1</v>
      </c>
      <c r="J25" s="52">
        <v>1</v>
      </c>
      <c r="K25" s="52">
        <v>1</v>
      </c>
      <c r="L25" s="52">
        <v>1</v>
      </c>
      <c r="M25" s="52">
        <v>2</v>
      </c>
      <c r="N25" s="52">
        <v>1</v>
      </c>
      <c r="O25" s="52">
        <v>1</v>
      </c>
      <c r="P25" s="57">
        <v>1</v>
      </c>
      <c r="Q25" s="56">
        <v>1</v>
      </c>
    </row>
    <row r="26" spans="1:17" ht="14.45">
      <c r="A26" s="55" t="s">
        <v>176</v>
      </c>
      <c r="B26" s="55" t="s">
        <v>197</v>
      </c>
      <c r="C26" s="55" t="s">
        <v>204</v>
      </c>
      <c r="D26" s="60">
        <v>205495000312</v>
      </c>
      <c r="E26" s="61">
        <v>3</v>
      </c>
      <c r="F26" s="52">
        <v>6</v>
      </c>
      <c r="G26" s="52">
        <v>0</v>
      </c>
      <c r="H26" s="52">
        <v>1</v>
      </c>
      <c r="I26" s="52">
        <v>1</v>
      </c>
      <c r="J26" s="52">
        <v>1</v>
      </c>
      <c r="K26" s="52">
        <v>0</v>
      </c>
      <c r="L26" s="52">
        <v>1</v>
      </c>
      <c r="M26" s="52">
        <v>3</v>
      </c>
      <c r="N26" s="52">
        <v>1</v>
      </c>
      <c r="O26" s="52">
        <v>1</v>
      </c>
      <c r="P26" s="57">
        <v>1</v>
      </c>
      <c r="Q26" s="56">
        <v>2</v>
      </c>
    </row>
    <row r="27" spans="1:17" ht="14.45">
      <c r="A27" s="55" t="s">
        <v>176</v>
      </c>
      <c r="B27" s="55" t="s">
        <v>197</v>
      </c>
      <c r="C27" s="55" t="s">
        <v>205</v>
      </c>
      <c r="D27" s="60">
        <v>205495000151</v>
      </c>
      <c r="E27" s="61">
        <v>3</v>
      </c>
      <c r="F27" s="52">
        <v>6</v>
      </c>
      <c r="G27" s="52">
        <v>0</v>
      </c>
      <c r="H27" s="52">
        <v>1</v>
      </c>
      <c r="I27" s="52">
        <v>1</v>
      </c>
      <c r="J27" s="52">
        <v>1</v>
      </c>
      <c r="K27" s="52">
        <v>0</v>
      </c>
      <c r="L27" s="52">
        <v>1</v>
      </c>
      <c r="M27" s="52">
        <v>3</v>
      </c>
      <c r="N27" s="52">
        <v>1</v>
      </c>
      <c r="O27" s="52">
        <v>1</v>
      </c>
      <c r="P27" s="57">
        <v>1</v>
      </c>
      <c r="Q27" s="56">
        <v>2</v>
      </c>
    </row>
    <row r="28" spans="1:17" ht="14.45">
      <c r="A28" s="55" t="s">
        <v>176</v>
      </c>
      <c r="B28" s="55" t="s">
        <v>197</v>
      </c>
      <c r="C28" s="55" t="s">
        <v>206</v>
      </c>
      <c r="D28" s="60">
        <v>105495000024</v>
      </c>
      <c r="E28" s="61">
        <v>3</v>
      </c>
      <c r="F28" s="52">
        <v>10</v>
      </c>
      <c r="G28" s="52">
        <v>0</v>
      </c>
      <c r="H28" s="52">
        <v>3</v>
      </c>
      <c r="I28" s="52">
        <v>3</v>
      </c>
      <c r="J28" s="52">
        <v>2</v>
      </c>
      <c r="K28" s="52">
        <v>1</v>
      </c>
      <c r="L28" s="52">
        <v>1</v>
      </c>
      <c r="M28" s="52">
        <v>4</v>
      </c>
      <c r="N28" s="52">
        <v>5</v>
      </c>
      <c r="O28" s="52">
        <v>3</v>
      </c>
      <c r="P28" s="52">
        <v>3</v>
      </c>
      <c r="Q28" s="56">
        <v>2</v>
      </c>
    </row>
    <row r="29" spans="1:17" ht="14.45">
      <c r="A29" s="55" t="s">
        <v>176</v>
      </c>
      <c r="B29" s="55" t="s">
        <v>207</v>
      </c>
      <c r="C29" s="55" t="s">
        <v>208</v>
      </c>
      <c r="D29" s="60">
        <v>205790000774</v>
      </c>
      <c r="E29" s="61">
        <v>2</v>
      </c>
      <c r="F29" s="52">
        <v>2</v>
      </c>
      <c r="G29" s="52">
        <v>0</v>
      </c>
      <c r="H29" s="52">
        <v>1</v>
      </c>
      <c r="I29" s="52">
        <v>1</v>
      </c>
      <c r="J29" s="52">
        <v>1</v>
      </c>
      <c r="K29" s="52">
        <v>1</v>
      </c>
      <c r="L29" s="52">
        <v>1</v>
      </c>
      <c r="M29" s="52">
        <v>1</v>
      </c>
      <c r="N29" s="52">
        <v>1</v>
      </c>
      <c r="O29" s="52">
        <v>1</v>
      </c>
      <c r="P29" s="57">
        <v>1</v>
      </c>
      <c r="Q29" s="56">
        <v>1</v>
      </c>
    </row>
    <row r="30" spans="1:17" ht="14.45">
      <c r="A30" s="55" t="s">
        <v>176</v>
      </c>
      <c r="B30" s="55" t="s">
        <v>207</v>
      </c>
      <c r="C30" s="55" t="s">
        <v>209</v>
      </c>
      <c r="D30" s="60">
        <v>205790001088</v>
      </c>
      <c r="E30" s="61">
        <v>2</v>
      </c>
      <c r="F30" s="52">
        <v>3</v>
      </c>
      <c r="G30" s="52">
        <v>0</v>
      </c>
      <c r="H30" s="52">
        <v>2</v>
      </c>
      <c r="I30" s="52">
        <v>2</v>
      </c>
      <c r="J30" s="52">
        <v>1</v>
      </c>
      <c r="K30" s="52">
        <v>1</v>
      </c>
      <c r="L30" s="52">
        <v>1</v>
      </c>
      <c r="M30" s="52">
        <v>4</v>
      </c>
      <c r="N30" s="52">
        <v>3</v>
      </c>
      <c r="O30" s="52">
        <v>2</v>
      </c>
      <c r="P30" s="52">
        <v>2</v>
      </c>
      <c r="Q30" s="56">
        <v>2</v>
      </c>
    </row>
    <row r="31" spans="1:17" ht="14.45">
      <c r="A31" s="55" t="s">
        <v>176</v>
      </c>
      <c r="B31" s="55" t="s">
        <v>207</v>
      </c>
      <c r="C31" s="55" t="s">
        <v>210</v>
      </c>
      <c r="D31" s="60">
        <v>105790000184</v>
      </c>
      <c r="E31" s="61">
        <v>2</v>
      </c>
      <c r="F31" s="52">
        <v>8</v>
      </c>
      <c r="G31" s="52">
        <v>0</v>
      </c>
      <c r="H31" s="52">
        <v>2</v>
      </c>
      <c r="I31" s="52">
        <v>2</v>
      </c>
      <c r="J31" s="52">
        <v>1</v>
      </c>
      <c r="K31" s="52">
        <v>0</v>
      </c>
      <c r="L31" s="52">
        <v>1</v>
      </c>
      <c r="M31" s="52">
        <v>4</v>
      </c>
      <c r="N31" s="52">
        <v>3</v>
      </c>
      <c r="O31" s="52">
        <v>2</v>
      </c>
      <c r="P31" s="52">
        <v>2</v>
      </c>
      <c r="Q31" s="56">
        <v>2</v>
      </c>
    </row>
    <row r="32" spans="1:17" ht="14.45">
      <c r="A32" s="55" t="s">
        <v>176</v>
      </c>
      <c r="B32" s="55" t="s">
        <v>207</v>
      </c>
      <c r="C32" s="55" t="s">
        <v>211</v>
      </c>
      <c r="D32" s="60">
        <v>105790000206</v>
      </c>
      <c r="E32" s="61">
        <v>2</v>
      </c>
      <c r="F32" s="52">
        <v>10</v>
      </c>
      <c r="G32" s="52">
        <v>0</v>
      </c>
      <c r="H32" s="52">
        <v>3</v>
      </c>
      <c r="I32" s="52">
        <v>3</v>
      </c>
      <c r="J32" s="52">
        <v>2</v>
      </c>
      <c r="K32" s="52">
        <v>1</v>
      </c>
      <c r="L32" s="52">
        <v>1</v>
      </c>
      <c r="M32" s="52">
        <v>5</v>
      </c>
      <c r="N32" s="52">
        <v>5</v>
      </c>
      <c r="O32" s="52">
        <v>3</v>
      </c>
      <c r="P32" s="52">
        <v>3</v>
      </c>
      <c r="Q32" s="56">
        <v>2</v>
      </c>
    </row>
    <row r="33" spans="1:17" ht="14.45">
      <c r="A33" s="55" t="s">
        <v>176</v>
      </c>
      <c r="B33" s="55" t="s">
        <v>212</v>
      </c>
      <c r="C33" s="55" t="s">
        <v>213</v>
      </c>
      <c r="D33" s="60">
        <v>205895001075</v>
      </c>
      <c r="E33" s="61">
        <v>2</v>
      </c>
      <c r="F33" s="52">
        <v>6</v>
      </c>
      <c r="G33" s="52">
        <v>0</v>
      </c>
      <c r="H33" s="52">
        <v>1</v>
      </c>
      <c r="I33" s="52">
        <v>1</v>
      </c>
      <c r="J33" s="52">
        <v>1</v>
      </c>
      <c r="K33" s="52">
        <v>1</v>
      </c>
      <c r="L33" s="52">
        <v>1</v>
      </c>
      <c r="M33" s="52">
        <v>2</v>
      </c>
      <c r="N33" s="52">
        <v>1</v>
      </c>
      <c r="O33" s="52">
        <v>1</v>
      </c>
      <c r="P33" s="57">
        <v>1</v>
      </c>
      <c r="Q33" s="56">
        <v>2</v>
      </c>
    </row>
    <row r="34" spans="1:17" ht="14.45">
      <c r="A34" s="55" t="s">
        <v>176</v>
      </c>
      <c r="B34" s="55" t="s">
        <v>212</v>
      </c>
      <c r="C34" s="55" t="s">
        <v>214</v>
      </c>
      <c r="D34" s="60">
        <v>105895000091</v>
      </c>
      <c r="E34" s="61">
        <v>2</v>
      </c>
      <c r="F34" s="52">
        <v>5</v>
      </c>
      <c r="G34" s="52">
        <v>0</v>
      </c>
      <c r="H34" s="52">
        <v>3</v>
      </c>
      <c r="I34" s="52">
        <v>3</v>
      </c>
      <c r="J34" s="52">
        <v>2</v>
      </c>
      <c r="K34" s="52">
        <v>0</v>
      </c>
      <c r="L34" s="52">
        <v>1</v>
      </c>
      <c r="M34" s="52">
        <v>5</v>
      </c>
      <c r="N34" s="52">
        <v>5</v>
      </c>
      <c r="O34" s="52">
        <v>3</v>
      </c>
      <c r="P34" s="52">
        <v>3</v>
      </c>
      <c r="Q34" s="56">
        <v>2</v>
      </c>
    </row>
    <row r="35" spans="1:17" ht="14.45">
      <c r="A35" s="55" t="s">
        <v>215</v>
      </c>
      <c r="B35" s="55" t="s">
        <v>216</v>
      </c>
      <c r="C35" s="55" t="s">
        <v>217</v>
      </c>
      <c r="D35" s="60">
        <v>205579000288</v>
      </c>
      <c r="E35" s="61">
        <v>2</v>
      </c>
      <c r="F35" s="52">
        <v>2</v>
      </c>
      <c r="G35" s="52">
        <v>0</v>
      </c>
      <c r="H35" s="52">
        <v>1</v>
      </c>
      <c r="I35" s="52">
        <v>1</v>
      </c>
      <c r="J35" s="52">
        <v>1</v>
      </c>
      <c r="K35" s="52">
        <v>1</v>
      </c>
      <c r="L35" s="52">
        <v>1</v>
      </c>
      <c r="M35" s="52">
        <v>1</v>
      </c>
      <c r="N35" s="52">
        <v>1</v>
      </c>
      <c r="O35" s="52">
        <v>1</v>
      </c>
      <c r="P35" s="57">
        <v>1</v>
      </c>
      <c r="Q35" s="56">
        <v>1</v>
      </c>
    </row>
    <row r="36" spans="1:17" ht="14.45">
      <c r="A36" s="55" t="s">
        <v>215</v>
      </c>
      <c r="B36" s="55" t="s">
        <v>216</v>
      </c>
      <c r="C36" s="55" t="s">
        <v>218</v>
      </c>
      <c r="D36" s="60">
        <v>205579000504</v>
      </c>
      <c r="E36" s="61">
        <v>2</v>
      </c>
      <c r="F36" s="52">
        <v>4</v>
      </c>
      <c r="G36" s="52">
        <v>0</v>
      </c>
      <c r="H36" s="52">
        <v>1</v>
      </c>
      <c r="I36" s="52">
        <v>1</v>
      </c>
      <c r="J36" s="52">
        <v>1</v>
      </c>
      <c r="K36" s="52">
        <v>1</v>
      </c>
      <c r="L36" s="52">
        <v>1</v>
      </c>
      <c r="M36" s="52">
        <v>2</v>
      </c>
      <c r="N36" s="52">
        <v>1</v>
      </c>
      <c r="O36" s="52">
        <v>1</v>
      </c>
      <c r="P36" s="57">
        <v>1</v>
      </c>
      <c r="Q36" s="56">
        <v>1</v>
      </c>
    </row>
    <row r="37" spans="1:17" ht="16.149999999999999" customHeight="1">
      <c r="A37" s="55" t="s">
        <v>215</v>
      </c>
      <c r="B37" s="55" t="s">
        <v>216</v>
      </c>
      <c r="C37" s="55" t="s">
        <v>219</v>
      </c>
      <c r="D37" s="60">
        <v>105579000909</v>
      </c>
      <c r="E37" s="61">
        <v>2</v>
      </c>
      <c r="F37" s="52">
        <v>6</v>
      </c>
      <c r="G37" s="52">
        <v>8</v>
      </c>
      <c r="H37" s="52">
        <v>2</v>
      </c>
      <c r="I37" s="52">
        <v>2</v>
      </c>
      <c r="J37" s="52">
        <v>0</v>
      </c>
      <c r="K37" s="52">
        <v>0</v>
      </c>
      <c r="L37" s="52">
        <v>1</v>
      </c>
      <c r="M37" s="52">
        <v>0</v>
      </c>
      <c r="N37" s="52">
        <v>3</v>
      </c>
      <c r="O37" s="52">
        <v>2</v>
      </c>
      <c r="P37" s="52">
        <v>2</v>
      </c>
      <c r="Q37" s="56">
        <v>2</v>
      </c>
    </row>
    <row r="38" spans="1:17" ht="14.45">
      <c r="A38" s="55" t="s">
        <v>215</v>
      </c>
      <c r="B38" s="55" t="s">
        <v>216</v>
      </c>
      <c r="C38" s="55" t="s">
        <v>220</v>
      </c>
      <c r="D38" s="60">
        <v>105579000186</v>
      </c>
      <c r="E38" s="61">
        <v>2</v>
      </c>
      <c r="F38" s="52">
        <v>10</v>
      </c>
      <c r="G38" s="52">
        <v>0</v>
      </c>
      <c r="H38" s="52">
        <v>3</v>
      </c>
      <c r="I38" s="52">
        <v>3</v>
      </c>
      <c r="J38" s="52">
        <v>2</v>
      </c>
      <c r="K38" s="52">
        <v>0</v>
      </c>
      <c r="L38" s="52">
        <v>1</v>
      </c>
      <c r="M38" s="52">
        <v>5</v>
      </c>
      <c r="N38" s="52">
        <v>5</v>
      </c>
      <c r="O38" s="52">
        <v>3</v>
      </c>
      <c r="P38" s="52">
        <v>3</v>
      </c>
      <c r="Q38" s="56">
        <v>2</v>
      </c>
    </row>
    <row r="39" spans="1:17" ht="14.45">
      <c r="A39" s="55" t="s">
        <v>215</v>
      </c>
      <c r="B39" s="55" t="s">
        <v>221</v>
      </c>
      <c r="C39" s="55" t="s">
        <v>222</v>
      </c>
      <c r="D39" s="60">
        <v>205893000306</v>
      </c>
      <c r="E39" s="61">
        <v>2</v>
      </c>
      <c r="F39" s="52">
        <v>3</v>
      </c>
      <c r="G39" s="52">
        <v>12</v>
      </c>
      <c r="H39" s="52">
        <v>1</v>
      </c>
      <c r="I39" s="52">
        <v>0</v>
      </c>
      <c r="J39" s="52">
        <v>1</v>
      </c>
      <c r="K39" s="52">
        <v>1</v>
      </c>
      <c r="L39" s="52">
        <v>0</v>
      </c>
      <c r="M39" s="52">
        <v>3</v>
      </c>
      <c r="N39" s="52">
        <v>1</v>
      </c>
      <c r="O39" s="52">
        <v>1</v>
      </c>
      <c r="P39" s="57">
        <v>1</v>
      </c>
      <c r="Q39" s="56">
        <v>2</v>
      </c>
    </row>
    <row r="40" spans="1:17" ht="14.45">
      <c r="A40" s="55" t="s">
        <v>215</v>
      </c>
      <c r="B40" s="55" t="s">
        <v>221</v>
      </c>
      <c r="C40" s="55" t="s">
        <v>223</v>
      </c>
      <c r="D40" s="60">
        <v>105893001685</v>
      </c>
      <c r="E40" s="61">
        <v>2</v>
      </c>
      <c r="F40" s="52">
        <v>10</v>
      </c>
      <c r="G40" s="52">
        <v>0</v>
      </c>
      <c r="H40" s="52">
        <v>3</v>
      </c>
      <c r="I40" s="52">
        <v>3</v>
      </c>
      <c r="J40" s="52">
        <v>2</v>
      </c>
      <c r="K40" s="52">
        <v>1</v>
      </c>
      <c r="L40" s="52">
        <v>1</v>
      </c>
      <c r="M40" s="52">
        <v>3</v>
      </c>
      <c r="N40" s="52">
        <v>5</v>
      </c>
      <c r="O40" s="52">
        <v>3</v>
      </c>
      <c r="P40" s="52">
        <v>3</v>
      </c>
      <c r="Q40" s="56">
        <v>2</v>
      </c>
    </row>
    <row r="41" spans="1:17" ht="14.45">
      <c r="A41" s="55" t="s">
        <v>224</v>
      </c>
      <c r="B41" s="55" t="s">
        <v>225</v>
      </c>
      <c r="C41" s="55" t="s">
        <v>226</v>
      </c>
      <c r="D41" s="60">
        <v>205690000271</v>
      </c>
      <c r="E41" s="61">
        <v>2</v>
      </c>
      <c r="F41" s="52">
        <v>2</v>
      </c>
      <c r="G41" s="52">
        <v>16</v>
      </c>
      <c r="H41" s="52">
        <v>1</v>
      </c>
      <c r="I41" s="52">
        <v>1</v>
      </c>
      <c r="J41" s="52">
        <v>1</v>
      </c>
      <c r="K41" s="52">
        <v>0</v>
      </c>
      <c r="L41" s="52">
        <v>1</v>
      </c>
      <c r="M41" s="52">
        <v>0</v>
      </c>
      <c r="N41" s="52">
        <v>1</v>
      </c>
      <c r="O41" s="52">
        <v>1</v>
      </c>
      <c r="P41" s="57">
        <v>1</v>
      </c>
      <c r="Q41" s="56">
        <v>1</v>
      </c>
    </row>
    <row r="42" spans="1:17" ht="14.45">
      <c r="A42" s="55" t="s">
        <v>224</v>
      </c>
      <c r="B42" s="55" t="s">
        <v>225</v>
      </c>
      <c r="C42" s="55" t="s">
        <v>227</v>
      </c>
      <c r="D42" s="60">
        <v>205690000386</v>
      </c>
      <c r="E42" s="61">
        <v>2</v>
      </c>
      <c r="F42" s="52">
        <v>8</v>
      </c>
      <c r="G42" s="52">
        <v>0</v>
      </c>
      <c r="H42" s="52">
        <v>2</v>
      </c>
      <c r="I42" s="52">
        <v>2</v>
      </c>
      <c r="J42" s="52">
        <v>1</v>
      </c>
      <c r="K42" s="52">
        <v>0</v>
      </c>
      <c r="L42" s="52">
        <v>1</v>
      </c>
      <c r="M42" s="52">
        <v>4</v>
      </c>
      <c r="N42" s="52">
        <v>3</v>
      </c>
      <c r="O42" s="52">
        <v>2</v>
      </c>
      <c r="P42" s="52">
        <v>2</v>
      </c>
      <c r="Q42" s="56">
        <v>2</v>
      </c>
    </row>
    <row r="43" spans="1:17" ht="14.45">
      <c r="A43" s="55" t="s">
        <v>224</v>
      </c>
      <c r="B43" s="55" t="s">
        <v>228</v>
      </c>
      <c r="C43" s="55" t="s">
        <v>229</v>
      </c>
      <c r="D43" s="60">
        <v>205858000221</v>
      </c>
      <c r="E43" s="61">
        <v>2</v>
      </c>
      <c r="F43" s="52">
        <v>6</v>
      </c>
      <c r="G43" s="52">
        <v>0</v>
      </c>
      <c r="H43" s="52">
        <v>1</v>
      </c>
      <c r="I43" s="52">
        <v>1</v>
      </c>
      <c r="J43" s="52">
        <v>1</v>
      </c>
      <c r="K43" s="52">
        <v>0</v>
      </c>
      <c r="L43" s="52">
        <v>1</v>
      </c>
      <c r="M43" s="52">
        <v>2</v>
      </c>
      <c r="N43" s="52">
        <v>1</v>
      </c>
      <c r="O43" s="52">
        <v>1</v>
      </c>
      <c r="P43" s="57">
        <v>1</v>
      </c>
      <c r="Q43" s="56">
        <v>1</v>
      </c>
    </row>
    <row r="44" spans="1:17" ht="14.45">
      <c r="A44" s="55" t="s">
        <v>224</v>
      </c>
      <c r="B44" s="55" t="s">
        <v>228</v>
      </c>
      <c r="C44" s="55" t="s">
        <v>230</v>
      </c>
      <c r="D44" s="60">
        <v>105858000137</v>
      </c>
      <c r="E44" s="61">
        <v>2</v>
      </c>
      <c r="F44" s="52">
        <v>4</v>
      </c>
      <c r="G44" s="52">
        <v>16</v>
      </c>
      <c r="H44" s="52">
        <v>2</v>
      </c>
      <c r="I44" s="52">
        <v>2</v>
      </c>
      <c r="J44" s="52">
        <v>1</v>
      </c>
      <c r="K44" s="52">
        <v>0</v>
      </c>
      <c r="L44" s="52">
        <v>1</v>
      </c>
      <c r="M44" s="52">
        <v>4</v>
      </c>
      <c r="N44" s="52">
        <v>3</v>
      </c>
      <c r="O44" s="52">
        <v>2</v>
      </c>
      <c r="P44" s="52">
        <v>2</v>
      </c>
      <c r="Q44" s="56">
        <v>2</v>
      </c>
    </row>
    <row r="45" spans="1:17" ht="14.45">
      <c r="A45" s="55" t="s">
        <v>224</v>
      </c>
      <c r="B45" s="55" t="s">
        <v>231</v>
      </c>
      <c r="C45" s="55" t="s">
        <v>232</v>
      </c>
      <c r="D45" s="60">
        <v>105885000025</v>
      </c>
      <c r="E45" s="61">
        <v>2</v>
      </c>
      <c r="F45" s="52">
        <v>2</v>
      </c>
      <c r="G45" s="52">
        <v>16</v>
      </c>
      <c r="H45" s="52">
        <v>1</v>
      </c>
      <c r="I45" s="52">
        <v>1</v>
      </c>
      <c r="J45" s="52">
        <v>1</v>
      </c>
      <c r="K45" s="52">
        <v>0</v>
      </c>
      <c r="L45" s="52">
        <v>1</v>
      </c>
      <c r="M45" s="52">
        <v>3</v>
      </c>
      <c r="N45" s="52">
        <v>1</v>
      </c>
      <c r="O45" s="52">
        <v>1</v>
      </c>
      <c r="P45" s="57">
        <v>1</v>
      </c>
      <c r="Q45" s="56">
        <v>1</v>
      </c>
    </row>
    <row r="46" spans="1:17" ht="14.45">
      <c r="A46" s="55" t="s">
        <v>224</v>
      </c>
      <c r="B46" s="55" t="s">
        <v>233</v>
      </c>
      <c r="C46" s="55" t="s">
        <v>234</v>
      </c>
      <c r="D46" s="60">
        <v>205890000356</v>
      </c>
      <c r="E46" s="61">
        <v>2</v>
      </c>
      <c r="F46" s="52">
        <v>6</v>
      </c>
      <c r="G46" s="52">
        <v>0</v>
      </c>
      <c r="H46" s="52">
        <v>1</v>
      </c>
      <c r="I46" s="52">
        <v>1</v>
      </c>
      <c r="J46" s="52">
        <v>1</v>
      </c>
      <c r="K46" s="52">
        <v>1</v>
      </c>
      <c r="L46" s="52">
        <v>1</v>
      </c>
      <c r="M46" s="52">
        <v>2</v>
      </c>
      <c r="N46" s="52">
        <v>1</v>
      </c>
      <c r="O46" s="52">
        <v>1</v>
      </c>
      <c r="P46" s="57">
        <v>1</v>
      </c>
      <c r="Q46" s="56">
        <v>1</v>
      </c>
    </row>
    <row r="47" spans="1:17" ht="14.45">
      <c r="A47" s="55" t="s">
        <v>224</v>
      </c>
      <c r="B47" s="55" t="s">
        <v>233</v>
      </c>
      <c r="C47" s="55" t="s">
        <v>235</v>
      </c>
      <c r="D47" s="60">
        <v>205890000259</v>
      </c>
      <c r="E47" s="61">
        <v>2</v>
      </c>
      <c r="F47" s="52">
        <v>0</v>
      </c>
      <c r="G47" s="52">
        <v>24</v>
      </c>
      <c r="H47" s="52">
        <v>1</v>
      </c>
      <c r="I47" s="52">
        <v>1</v>
      </c>
      <c r="J47" s="52">
        <v>1</v>
      </c>
      <c r="K47" s="52">
        <v>1</v>
      </c>
      <c r="L47" s="52">
        <v>1</v>
      </c>
      <c r="M47" s="52">
        <v>3</v>
      </c>
      <c r="N47" s="52">
        <v>1</v>
      </c>
      <c r="O47" s="52">
        <v>1</v>
      </c>
      <c r="P47" s="57">
        <v>1</v>
      </c>
      <c r="Q47" s="56">
        <v>2</v>
      </c>
    </row>
    <row r="48" spans="1:17" ht="14.45">
      <c r="A48" s="55" t="s">
        <v>236</v>
      </c>
      <c r="B48" s="55" t="s">
        <v>237</v>
      </c>
      <c r="C48" s="55" t="s">
        <v>238</v>
      </c>
      <c r="D48" s="60">
        <v>205107000071</v>
      </c>
      <c r="E48" s="61">
        <v>3</v>
      </c>
      <c r="F48" s="52">
        <v>2</v>
      </c>
      <c r="G48" s="52">
        <v>0</v>
      </c>
      <c r="H48" s="52">
        <v>1</v>
      </c>
      <c r="I48" s="52">
        <v>1</v>
      </c>
      <c r="J48" s="52">
        <v>1</v>
      </c>
      <c r="K48" s="52">
        <v>1</v>
      </c>
      <c r="L48" s="52">
        <v>1</v>
      </c>
      <c r="M48" s="52">
        <v>1</v>
      </c>
      <c r="N48" s="52">
        <v>1</v>
      </c>
      <c r="O48" s="52">
        <v>1</v>
      </c>
      <c r="P48" s="57">
        <v>1</v>
      </c>
      <c r="Q48" s="56">
        <v>1</v>
      </c>
    </row>
    <row r="49" spans="1:17" ht="14.45">
      <c r="A49" s="55" t="s">
        <v>236</v>
      </c>
      <c r="B49" s="55" t="s">
        <v>237</v>
      </c>
      <c r="C49" s="55" t="s">
        <v>239</v>
      </c>
      <c r="D49" s="60">
        <v>105107000166</v>
      </c>
      <c r="E49" s="61">
        <v>3</v>
      </c>
      <c r="F49" s="52">
        <v>4</v>
      </c>
      <c r="G49" s="52">
        <v>16</v>
      </c>
      <c r="H49" s="52">
        <v>2</v>
      </c>
      <c r="I49" s="52">
        <v>0</v>
      </c>
      <c r="J49" s="52">
        <v>1</v>
      </c>
      <c r="K49" s="52">
        <v>0</v>
      </c>
      <c r="L49" s="52">
        <v>1</v>
      </c>
      <c r="M49" s="52">
        <v>1</v>
      </c>
      <c r="N49" s="52">
        <v>3</v>
      </c>
      <c r="O49" s="52">
        <v>2</v>
      </c>
      <c r="P49" s="52">
        <v>2</v>
      </c>
      <c r="Q49" s="56">
        <v>2</v>
      </c>
    </row>
    <row r="50" spans="1:17" ht="14.45">
      <c r="A50" s="55" t="s">
        <v>236</v>
      </c>
      <c r="B50" s="55" t="s">
        <v>240</v>
      </c>
      <c r="C50" s="55" t="s">
        <v>241</v>
      </c>
      <c r="D50" s="60">
        <v>105134000046</v>
      </c>
      <c r="E50" s="61">
        <v>2</v>
      </c>
      <c r="F50" s="52">
        <v>8</v>
      </c>
      <c r="G50" s="52">
        <v>0</v>
      </c>
      <c r="H50" s="52">
        <v>2</v>
      </c>
      <c r="I50" s="52">
        <v>2</v>
      </c>
      <c r="J50" s="52">
        <v>1</v>
      </c>
      <c r="K50" s="52">
        <v>0</v>
      </c>
      <c r="L50" s="52">
        <v>1</v>
      </c>
      <c r="M50" s="52">
        <v>4</v>
      </c>
      <c r="N50" s="52">
        <v>3</v>
      </c>
      <c r="O50" s="52">
        <v>2</v>
      </c>
      <c r="P50" s="52">
        <v>2</v>
      </c>
      <c r="Q50" s="56">
        <v>2</v>
      </c>
    </row>
    <row r="51" spans="1:17" ht="14.45">
      <c r="A51" s="55" t="s">
        <v>236</v>
      </c>
      <c r="B51" s="55" t="s">
        <v>242</v>
      </c>
      <c r="C51" s="55" t="s">
        <v>243</v>
      </c>
      <c r="D51" s="60">
        <v>105315000021</v>
      </c>
      <c r="E51" s="61">
        <v>2</v>
      </c>
      <c r="F51" s="52">
        <v>4</v>
      </c>
      <c r="G51" s="52">
        <v>16</v>
      </c>
      <c r="H51" s="52">
        <v>2</v>
      </c>
      <c r="I51" s="52">
        <v>2</v>
      </c>
      <c r="J51" s="52">
        <v>1</v>
      </c>
      <c r="K51" s="52">
        <v>0</v>
      </c>
      <c r="L51" s="52">
        <v>1</v>
      </c>
      <c r="M51" s="52">
        <v>4</v>
      </c>
      <c r="N51" s="52">
        <v>3</v>
      </c>
      <c r="O51" s="52">
        <v>2</v>
      </c>
      <c r="P51" s="52">
        <v>2</v>
      </c>
      <c r="Q51" s="56">
        <v>2</v>
      </c>
    </row>
    <row r="52" spans="1:17" ht="14.45">
      <c r="A52" s="55" t="s">
        <v>236</v>
      </c>
      <c r="B52" s="55" t="s">
        <v>244</v>
      </c>
      <c r="C52" s="55" t="s">
        <v>245</v>
      </c>
      <c r="D52" s="60">
        <v>205361000057</v>
      </c>
      <c r="E52" s="61">
        <v>2</v>
      </c>
      <c r="F52" s="52">
        <v>4</v>
      </c>
      <c r="G52" s="52">
        <v>0</v>
      </c>
      <c r="H52" s="52">
        <v>1</v>
      </c>
      <c r="I52" s="52">
        <v>1</v>
      </c>
      <c r="J52" s="52">
        <v>1</v>
      </c>
      <c r="K52" s="52">
        <v>0</v>
      </c>
      <c r="L52" s="52">
        <v>1</v>
      </c>
      <c r="M52" s="52">
        <v>2</v>
      </c>
      <c r="N52" s="52">
        <v>1</v>
      </c>
      <c r="O52" s="52">
        <v>1</v>
      </c>
      <c r="P52" s="57">
        <v>1</v>
      </c>
      <c r="Q52" s="56">
        <v>1</v>
      </c>
    </row>
    <row r="53" spans="1:17" ht="14.45">
      <c r="A53" s="55" t="s">
        <v>236</v>
      </c>
      <c r="B53" s="55" t="s">
        <v>244</v>
      </c>
      <c r="C53" s="55" t="s">
        <v>246</v>
      </c>
      <c r="D53" s="60">
        <v>205361001029</v>
      </c>
      <c r="E53" s="61">
        <v>2</v>
      </c>
      <c r="F53" s="52">
        <v>5</v>
      </c>
      <c r="G53" s="52">
        <v>4</v>
      </c>
      <c r="H53" s="52">
        <v>0</v>
      </c>
      <c r="I53" s="52">
        <v>0</v>
      </c>
      <c r="J53" s="52">
        <v>1</v>
      </c>
      <c r="K53" s="52">
        <v>0</v>
      </c>
      <c r="L53" s="52">
        <v>1</v>
      </c>
      <c r="M53" s="52">
        <v>3</v>
      </c>
      <c r="N53" s="52">
        <v>1</v>
      </c>
      <c r="O53" s="52">
        <v>1</v>
      </c>
      <c r="P53" s="57">
        <v>1</v>
      </c>
      <c r="Q53" s="56">
        <v>2</v>
      </c>
    </row>
    <row r="54" spans="1:17" ht="14.45">
      <c r="A54" s="55" t="s">
        <v>236</v>
      </c>
      <c r="B54" s="55" t="s">
        <v>244</v>
      </c>
      <c r="C54" s="55" t="s">
        <v>247</v>
      </c>
      <c r="D54" s="60">
        <v>205361000197</v>
      </c>
      <c r="E54" s="61">
        <v>2</v>
      </c>
      <c r="F54" s="52">
        <v>2</v>
      </c>
      <c r="G54" s="52">
        <v>4</v>
      </c>
      <c r="H54" s="52">
        <v>1</v>
      </c>
      <c r="I54" s="52">
        <v>1</v>
      </c>
      <c r="J54" s="52">
        <v>0</v>
      </c>
      <c r="K54" s="52">
        <v>1</v>
      </c>
      <c r="L54" s="52">
        <v>1</v>
      </c>
      <c r="M54" s="52">
        <v>3</v>
      </c>
      <c r="N54" s="52">
        <v>1</v>
      </c>
      <c r="O54" s="52">
        <v>1</v>
      </c>
      <c r="P54" s="57">
        <v>1</v>
      </c>
      <c r="Q54" s="56">
        <v>2</v>
      </c>
    </row>
    <row r="55" spans="1:17" ht="14.45">
      <c r="A55" s="55" t="s">
        <v>236</v>
      </c>
      <c r="B55" s="55" t="s">
        <v>244</v>
      </c>
      <c r="C55" s="55" t="s">
        <v>248</v>
      </c>
      <c r="D55" s="60">
        <v>105361000273</v>
      </c>
      <c r="E55" s="61">
        <v>2</v>
      </c>
      <c r="F55" s="52">
        <v>6</v>
      </c>
      <c r="G55" s="52">
        <v>0</v>
      </c>
      <c r="H55" s="52">
        <v>1</v>
      </c>
      <c r="I55" s="52">
        <v>1</v>
      </c>
      <c r="J55" s="52">
        <v>1</v>
      </c>
      <c r="K55" s="52">
        <v>1</v>
      </c>
      <c r="L55" s="52">
        <v>1</v>
      </c>
      <c r="M55" s="52">
        <v>3</v>
      </c>
      <c r="N55" s="52">
        <v>1</v>
      </c>
      <c r="O55" s="52">
        <v>1</v>
      </c>
      <c r="P55" s="57">
        <v>1</v>
      </c>
      <c r="Q55" s="56">
        <v>2</v>
      </c>
    </row>
    <row r="56" spans="1:17" ht="14.45">
      <c r="A56" s="55" t="s">
        <v>236</v>
      </c>
      <c r="B56" s="55" t="s">
        <v>244</v>
      </c>
      <c r="C56" s="55" t="s">
        <v>249</v>
      </c>
      <c r="D56" s="60">
        <v>105361000443</v>
      </c>
      <c r="E56" s="61">
        <v>2</v>
      </c>
      <c r="F56" s="52">
        <v>0</v>
      </c>
      <c r="G56" s="52">
        <v>32</v>
      </c>
      <c r="H56" s="52">
        <v>2</v>
      </c>
      <c r="I56" s="52">
        <v>2</v>
      </c>
      <c r="J56" s="52">
        <v>1</v>
      </c>
      <c r="K56" s="52">
        <v>1</v>
      </c>
      <c r="L56" s="52">
        <v>1</v>
      </c>
      <c r="M56" s="52">
        <v>4</v>
      </c>
      <c r="N56" s="52">
        <v>3</v>
      </c>
      <c r="O56" s="52">
        <v>2</v>
      </c>
      <c r="P56" s="52">
        <v>2</v>
      </c>
      <c r="Q56" s="56">
        <v>1</v>
      </c>
    </row>
    <row r="57" spans="1:17" ht="14.45">
      <c r="A57" s="55" t="s">
        <v>236</v>
      </c>
      <c r="B57" s="55" t="s">
        <v>250</v>
      </c>
      <c r="C57" s="55" t="s">
        <v>251</v>
      </c>
      <c r="D57" s="60">
        <v>205854000129</v>
      </c>
      <c r="E57" s="61">
        <v>2</v>
      </c>
      <c r="F57" s="52">
        <v>4</v>
      </c>
      <c r="G57" s="52">
        <v>16</v>
      </c>
      <c r="H57" s="52">
        <v>2</v>
      </c>
      <c r="I57" s="52">
        <v>2</v>
      </c>
      <c r="J57" s="52">
        <v>1</v>
      </c>
      <c r="K57" s="52">
        <v>1</v>
      </c>
      <c r="L57" s="52">
        <v>1</v>
      </c>
      <c r="M57" s="52">
        <v>4</v>
      </c>
      <c r="N57" s="52">
        <v>3</v>
      </c>
      <c r="O57" s="52">
        <v>2</v>
      </c>
      <c r="P57" s="52">
        <v>2</v>
      </c>
      <c r="Q57" s="56">
        <v>2</v>
      </c>
    </row>
    <row r="58" spans="1:17" ht="14.45">
      <c r="A58" s="55" t="s">
        <v>236</v>
      </c>
      <c r="B58" s="55" t="s">
        <v>252</v>
      </c>
      <c r="C58" s="55" t="s">
        <v>253</v>
      </c>
      <c r="D58" s="60">
        <v>205887001392</v>
      </c>
      <c r="E58" s="61">
        <v>2</v>
      </c>
      <c r="F58" s="52">
        <v>6</v>
      </c>
      <c r="G58" s="52">
        <v>0</v>
      </c>
      <c r="H58" s="52">
        <v>1</v>
      </c>
      <c r="I58" s="52">
        <v>1</v>
      </c>
      <c r="J58" s="52">
        <v>1</v>
      </c>
      <c r="K58" s="52">
        <v>0</v>
      </c>
      <c r="L58" s="52">
        <v>1</v>
      </c>
      <c r="M58" s="52">
        <v>2</v>
      </c>
      <c r="N58" s="52">
        <v>1</v>
      </c>
      <c r="O58" s="52">
        <v>1</v>
      </c>
      <c r="P58" s="57">
        <v>1</v>
      </c>
      <c r="Q58" s="56">
        <v>2</v>
      </c>
    </row>
    <row r="59" spans="1:17" ht="14.45">
      <c r="A59" s="55" t="s">
        <v>236</v>
      </c>
      <c r="B59" s="55" t="s">
        <v>252</v>
      </c>
      <c r="C59" s="55" t="s">
        <v>254</v>
      </c>
      <c r="D59" s="60">
        <v>205887001350</v>
      </c>
      <c r="E59" s="61">
        <v>2</v>
      </c>
      <c r="F59" s="52">
        <v>5</v>
      </c>
      <c r="G59" s="52">
        <v>4</v>
      </c>
      <c r="H59" s="52">
        <v>1</v>
      </c>
      <c r="I59" s="52">
        <v>1</v>
      </c>
      <c r="J59" s="52">
        <v>1</v>
      </c>
      <c r="K59" s="52">
        <v>1</v>
      </c>
      <c r="L59" s="52">
        <v>1</v>
      </c>
      <c r="M59" s="52">
        <v>2</v>
      </c>
      <c r="N59" s="52">
        <v>1</v>
      </c>
      <c r="O59" s="52">
        <v>1</v>
      </c>
      <c r="P59" s="57">
        <v>1</v>
      </c>
      <c r="Q59" s="56">
        <v>2</v>
      </c>
    </row>
    <row r="60" spans="1:17" ht="14.45">
      <c r="A60" s="55" t="s">
        <v>236</v>
      </c>
      <c r="B60" s="55" t="s">
        <v>252</v>
      </c>
      <c r="C60" s="55" t="s">
        <v>255</v>
      </c>
      <c r="D60" s="60">
        <v>205887001678</v>
      </c>
      <c r="E60" s="61">
        <v>2</v>
      </c>
      <c r="F60" s="52">
        <v>8</v>
      </c>
      <c r="G60" s="52">
        <v>0</v>
      </c>
      <c r="H60" s="52">
        <v>2</v>
      </c>
      <c r="I60" s="52">
        <v>2</v>
      </c>
      <c r="J60" s="52">
        <v>1</v>
      </c>
      <c r="K60" s="52">
        <v>0</v>
      </c>
      <c r="L60" s="52">
        <v>1</v>
      </c>
      <c r="M60" s="52">
        <v>3</v>
      </c>
      <c r="N60" s="52">
        <v>3</v>
      </c>
      <c r="O60" s="52">
        <v>2</v>
      </c>
      <c r="P60" s="52">
        <v>2</v>
      </c>
      <c r="Q60" s="56">
        <v>2</v>
      </c>
    </row>
    <row r="61" spans="1:17" ht="14.45">
      <c r="A61" s="55" t="s">
        <v>236</v>
      </c>
      <c r="B61" s="55" t="s">
        <v>252</v>
      </c>
      <c r="C61" s="55" t="s">
        <v>256</v>
      </c>
      <c r="D61" s="60">
        <v>105887000600</v>
      </c>
      <c r="E61" s="61">
        <v>2</v>
      </c>
      <c r="F61" s="52">
        <v>10</v>
      </c>
      <c r="G61" s="52">
        <v>0</v>
      </c>
      <c r="H61" s="52">
        <v>3</v>
      </c>
      <c r="I61" s="52">
        <v>3</v>
      </c>
      <c r="J61" s="52">
        <v>2</v>
      </c>
      <c r="K61" s="52">
        <v>1</v>
      </c>
      <c r="L61" s="52">
        <v>1</v>
      </c>
      <c r="M61" s="52">
        <v>5</v>
      </c>
      <c r="N61" s="52">
        <v>5</v>
      </c>
      <c r="O61" s="52">
        <v>3</v>
      </c>
      <c r="P61" s="52">
        <v>3</v>
      </c>
      <c r="Q61" s="56">
        <v>2</v>
      </c>
    </row>
    <row r="62" spans="1:17" ht="14.45">
      <c r="A62" s="55" t="s">
        <v>236</v>
      </c>
      <c r="B62" s="55" t="s">
        <v>252</v>
      </c>
      <c r="C62" s="55" t="s">
        <v>257</v>
      </c>
      <c r="D62" s="60">
        <v>305887000650</v>
      </c>
      <c r="E62" s="61">
        <v>2</v>
      </c>
      <c r="F62" s="52">
        <v>9</v>
      </c>
      <c r="G62" s="52">
        <v>4</v>
      </c>
      <c r="H62" s="52">
        <v>3</v>
      </c>
      <c r="I62" s="52">
        <v>0</v>
      </c>
      <c r="J62" s="52">
        <v>1</v>
      </c>
      <c r="K62" s="52">
        <v>0</v>
      </c>
      <c r="L62" s="52">
        <v>1</v>
      </c>
      <c r="M62" s="52">
        <v>5</v>
      </c>
      <c r="N62" s="52">
        <v>5</v>
      </c>
      <c r="O62" s="52">
        <v>3</v>
      </c>
      <c r="P62" s="52">
        <v>3</v>
      </c>
      <c r="Q62" s="56">
        <v>2</v>
      </c>
    </row>
    <row r="63" spans="1:17" ht="14.45">
      <c r="A63" s="55" t="s">
        <v>258</v>
      </c>
      <c r="B63" s="55" t="s">
        <v>259</v>
      </c>
      <c r="C63" s="55" t="s">
        <v>260</v>
      </c>
      <c r="D63" s="60">
        <v>105004000109</v>
      </c>
      <c r="E63" s="61">
        <v>2</v>
      </c>
      <c r="F63" s="52">
        <v>0</v>
      </c>
      <c r="G63" s="52">
        <v>24</v>
      </c>
      <c r="H63" s="52">
        <v>1</v>
      </c>
      <c r="I63" s="52">
        <v>0</v>
      </c>
      <c r="J63" s="52">
        <v>1</v>
      </c>
      <c r="K63" s="52">
        <v>1</v>
      </c>
      <c r="L63" s="52">
        <v>1</v>
      </c>
      <c r="M63" s="52">
        <v>3</v>
      </c>
      <c r="N63" s="52">
        <v>1</v>
      </c>
      <c r="O63" s="52">
        <v>1</v>
      </c>
      <c r="P63" s="57">
        <v>1</v>
      </c>
      <c r="Q63" s="56">
        <v>1</v>
      </c>
    </row>
    <row r="64" spans="1:17" ht="14.45">
      <c r="A64" s="55" t="s">
        <v>258</v>
      </c>
      <c r="B64" s="55" t="s">
        <v>261</v>
      </c>
      <c r="C64" s="55" t="s">
        <v>262</v>
      </c>
      <c r="D64" s="60">
        <v>105042000732</v>
      </c>
      <c r="E64" s="61">
        <v>2</v>
      </c>
      <c r="F64" s="52">
        <v>6</v>
      </c>
      <c r="G64" s="52">
        <v>12</v>
      </c>
      <c r="H64" s="52">
        <v>2</v>
      </c>
      <c r="I64" s="52">
        <v>2</v>
      </c>
      <c r="J64" s="52">
        <v>1</v>
      </c>
      <c r="K64" s="52">
        <v>0</v>
      </c>
      <c r="L64" s="52">
        <v>0</v>
      </c>
      <c r="M64" s="52">
        <v>2</v>
      </c>
      <c r="N64" s="52">
        <v>3</v>
      </c>
      <c r="O64" s="52">
        <v>2</v>
      </c>
      <c r="P64" s="52">
        <v>2</v>
      </c>
      <c r="Q64" s="56">
        <v>1</v>
      </c>
    </row>
    <row r="65" spans="1:17" ht="14.45">
      <c r="A65" s="55" t="s">
        <v>258</v>
      </c>
      <c r="B65" s="55" t="s">
        <v>261</v>
      </c>
      <c r="C65" s="55" t="s">
        <v>263</v>
      </c>
      <c r="D65" s="60">
        <v>105042000180</v>
      </c>
      <c r="E65" s="61">
        <v>2</v>
      </c>
      <c r="F65" s="52">
        <v>4</v>
      </c>
      <c r="G65" s="52">
        <v>0</v>
      </c>
      <c r="H65" s="52">
        <v>3</v>
      </c>
      <c r="I65" s="52">
        <v>0</v>
      </c>
      <c r="J65" s="52">
        <v>2</v>
      </c>
      <c r="K65" s="52">
        <v>1</v>
      </c>
      <c r="L65" s="52">
        <v>1</v>
      </c>
      <c r="M65" s="52">
        <v>4</v>
      </c>
      <c r="N65" s="52">
        <v>5</v>
      </c>
      <c r="O65" s="52">
        <v>3</v>
      </c>
      <c r="P65" s="52">
        <v>3</v>
      </c>
      <c r="Q65" s="56">
        <v>2</v>
      </c>
    </row>
    <row r="66" spans="1:17" ht="14.45">
      <c r="A66" s="55" t="s">
        <v>258</v>
      </c>
      <c r="B66" s="55" t="s">
        <v>264</v>
      </c>
      <c r="C66" s="55" t="s">
        <v>265</v>
      </c>
      <c r="D66" s="60">
        <v>205234000366</v>
      </c>
      <c r="E66" s="61">
        <v>2</v>
      </c>
      <c r="F66" s="52">
        <v>6</v>
      </c>
      <c r="G66" s="52">
        <v>0</v>
      </c>
      <c r="H66" s="52">
        <v>1</v>
      </c>
      <c r="I66" s="52">
        <v>1</v>
      </c>
      <c r="J66" s="52">
        <v>1</v>
      </c>
      <c r="K66" s="52">
        <v>1</v>
      </c>
      <c r="L66" s="52">
        <v>1</v>
      </c>
      <c r="M66" s="52">
        <v>3</v>
      </c>
      <c r="N66" s="52">
        <v>1</v>
      </c>
      <c r="O66" s="52">
        <v>1</v>
      </c>
      <c r="P66" s="57">
        <v>1</v>
      </c>
      <c r="Q66" s="56">
        <v>1</v>
      </c>
    </row>
    <row r="67" spans="1:17" ht="14.45">
      <c r="A67" s="55" t="s">
        <v>258</v>
      </c>
      <c r="B67" s="55" t="s">
        <v>264</v>
      </c>
      <c r="C67" s="55" t="s">
        <v>266</v>
      </c>
      <c r="D67" s="60">
        <v>105234000531</v>
      </c>
      <c r="E67" s="61">
        <v>2</v>
      </c>
      <c r="F67" s="52">
        <v>8</v>
      </c>
      <c r="G67" s="52">
        <v>8</v>
      </c>
      <c r="H67" s="52">
        <v>3</v>
      </c>
      <c r="I67" s="52">
        <v>0</v>
      </c>
      <c r="J67" s="52">
        <v>2</v>
      </c>
      <c r="K67" s="52">
        <v>1</v>
      </c>
      <c r="L67" s="52">
        <v>1</v>
      </c>
      <c r="M67" s="52">
        <v>5</v>
      </c>
      <c r="N67" s="52">
        <v>5</v>
      </c>
      <c r="O67" s="52">
        <v>3</v>
      </c>
      <c r="P67" s="52">
        <v>3</v>
      </c>
      <c r="Q67" s="56">
        <v>1</v>
      </c>
    </row>
    <row r="68" spans="1:17" ht="14.45">
      <c r="A68" s="55" t="s">
        <v>258</v>
      </c>
      <c r="B68" s="55" t="s">
        <v>267</v>
      </c>
      <c r="C68" s="55" t="s">
        <v>268</v>
      </c>
      <c r="D68" s="60">
        <v>105284000214</v>
      </c>
      <c r="E68" s="61">
        <v>2</v>
      </c>
      <c r="F68" s="52">
        <v>4</v>
      </c>
      <c r="G68" s="52">
        <v>8</v>
      </c>
      <c r="H68" s="52">
        <v>1</v>
      </c>
      <c r="I68" s="52">
        <v>1</v>
      </c>
      <c r="J68" s="52">
        <v>1</v>
      </c>
      <c r="K68" s="52">
        <v>0</v>
      </c>
      <c r="L68" s="52">
        <v>1</v>
      </c>
      <c r="M68" s="52">
        <v>3</v>
      </c>
      <c r="N68" s="52">
        <v>1</v>
      </c>
      <c r="O68" s="52">
        <v>1</v>
      </c>
      <c r="P68" s="57">
        <v>1</v>
      </c>
      <c r="Q68" s="56">
        <v>2</v>
      </c>
    </row>
    <row r="69" spans="1:17" ht="14.45">
      <c r="A69" s="55" t="s">
        <v>258</v>
      </c>
      <c r="B69" s="55" t="s">
        <v>267</v>
      </c>
      <c r="C69" s="55" t="s">
        <v>269</v>
      </c>
      <c r="D69" s="60">
        <v>105284000788</v>
      </c>
      <c r="E69" s="61">
        <v>2</v>
      </c>
      <c r="F69" s="52">
        <v>8</v>
      </c>
      <c r="G69" s="52">
        <v>0</v>
      </c>
      <c r="H69" s="52">
        <v>2</v>
      </c>
      <c r="I69" s="52">
        <v>2</v>
      </c>
      <c r="J69" s="52">
        <v>1</v>
      </c>
      <c r="K69" s="52">
        <v>0</v>
      </c>
      <c r="L69" s="52">
        <v>1</v>
      </c>
      <c r="M69" s="52">
        <v>4</v>
      </c>
      <c r="N69" s="52">
        <v>3</v>
      </c>
      <c r="O69" s="52">
        <v>2</v>
      </c>
      <c r="P69" s="52">
        <v>2</v>
      </c>
      <c r="Q69" s="56">
        <v>2</v>
      </c>
    </row>
    <row r="70" spans="1:17" ht="14.45">
      <c r="A70" s="55" t="s">
        <v>258</v>
      </c>
      <c r="B70" s="55" t="s">
        <v>267</v>
      </c>
      <c r="C70" s="55" t="s">
        <v>270</v>
      </c>
      <c r="D70" s="60">
        <v>105284000800</v>
      </c>
      <c r="E70" s="61">
        <v>2</v>
      </c>
      <c r="F70" s="52">
        <v>6</v>
      </c>
      <c r="G70" s="52">
        <v>0</v>
      </c>
      <c r="H70" s="52">
        <v>2</v>
      </c>
      <c r="I70" s="52">
        <v>2</v>
      </c>
      <c r="J70" s="52">
        <v>0</v>
      </c>
      <c r="K70" s="52">
        <v>0</v>
      </c>
      <c r="L70" s="52">
        <v>1</v>
      </c>
      <c r="M70" s="52">
        <v>2</v>
      </c>
      <c r="N70" s="52">
        <v>3</v>
      </c>
      <c r="O70" s="52">
        <v>2</v>
      </c>
      <c r="P70" s="52">
        <v>2</v>
      </c>
      <c r="Q70" s="56">
        <v>2</v>
      </c>
    </row>
    <row r="71" spans="1:17" ht="14.45">
      <c r="A71" s="55" t="s">
        <v>258</v>
      </c>
      <c r="B71" s="55" t="s">
        <v>271</v>
      </c>
      <c r="C71" s="55" t="s">
        <v>272</v>
      </c>
      <c r="D71" s="60">
        <v>105842000382</v>
      </c>
      <c r="E71" s="61">
        <v>2</v>
      </c>
      <c r="F71" s="52">
        <v>6</v>
      </c>
      <c r="G71" s="52">
        <v>8</v>
      </c>
      <c r="H71" s="52">
        <v>2</v>
      </c>
      <c r="I71" s="52">
        <v>2</v>
      </c>
      <c r="J71" s="52">
        <v>1</v>
      </c>
      <c r="K71" s="52">
        <v>1</v>
      </c>
      <c r="L71" s="52">
        <v>1</v>
      </c>
      <c r="M71" s="52">
        <v>4</v>
      </c>
      <c r="N71" s="52">
        <v>3</v>
      </c>
      <c r="O71" s="52">
        <v>2</v>
      </c>
      <c r="P71" s="52">
        <v>2</v>
      </c>
      <c r="Q71" s="56">
        <v>2</v>
      </c>
    </row>
    <row r="72" spans="1:17" ht="14.45">
      <c r="A72" s="55" t="s">
        <v>273</v>
      </c>
      <c r="B72" s="55" t="s">
        <v>274</v>
      </c>
      <c r="C72" s="55" t="s">
        <v>275</v>
      </c>
      <c r="D72" s="60">
        <v>205642000170</v>
      </c>
      <c r="E72" s="61">
        <v>2</v>
      </c>
      <c r="F72" s="52">
        <v>4</v>
      </c>
      <c r="G72" s="52">
        <v>0</v>
      </c>
      <c r="H72" s="52">
        <v>1</v>
      </c>
      <c r="I72" s="52">
        <v>1</v>
      </c>
      <c r="J72" s="52">
        <v>0</v>
      </c>
      <c r="K72" s="52">
        <v>0</v>
      </c>
      <c r="L72" s="52">
        <v>0</v>
      </c>
      <c r="M72" s="52">
        <v>1</v>
      </c>
      <c r="N72" s="52">
        <v>1</v>
      </c>
      <c r="O72" s="52">
        <v>1</v>
      </c>
      <c r="P72" s="57">
        <v>1</v>
      </c>
      <c r="Q72" s="56">
        <v>1</v>
      </c>
    </row>
    <row r="73" spans="1:17" ht="14.45">
      <c r="A73" s="55" t="s">
        <v>273</v>
      </c>
      <c r="B73" s="55" t="s">
        <v>274</v>
      </c>
      <c r="C73" s="55" t="s">
        <v>276</v>
      </c>
      <c r="D73" s="60">
        <v>105642000019</v>
      </c>
      <c r="E73" s="61">
        <v>2</v>
      </c>
      <c r="F73" s="52">
        <v>8</v>
      </c>
      <c r="G73" s="52">
        <v>0</v>
      </c>
      <c r="H73" s="52">
        <v>2</v>
      </c>
      <c r="I73" s="52">
        <v>2</v>
      </c>
      <c r="J73" s="52">
        <v>1</v>
      </c>
      <c r="K73" s="52">
        <v>1</v>
      </c>
      <c r="L73" s="52">
        <v>1</v>
      </c>
      <c r="M73" s="52">
        <v>0</v>
      </c>
      <c r="N73" s="52">
        <v>3</v>
      </c>
      <c r="O73" s="52">
        <v>2</v>
      </c>
      <c r="P73" s="52">
        <v>2</v>
      </c>
      <c r="Q73" s="56">
        <v>1</v>
      </c>
    </row>
    <row r="74" spans="1:17" ht="14.45">
      <c r="A74" s="55" t="s">
        <v>273</v>
      </c>
      <c r="B74" s="55" t="s">
        <v>277</v>
      </c>
      <c r="C74" s="55" t="s">
        <v>278</v>
      </c>
      <c r="D74" s="60">
        <v>105847001239</v>
      </c>
      <c r="E74" s="61">
        <v>2</v>
      </c>
      <c r="F74" s="52">
        <v>6</v>
      </c>
      <c r="G74" s="52">
        <v>0</v>
      </c>
      <c r="H74" s="52">
        <v>1</v>
      </c>
      <c r="I74" s="52">
        <v>1</v>
      </c>
      <c r="J74" s="52">
        <v>1</v>
      </c>
      <c r="K74" s="52">
        <v>1</v>
      </c>
      <c r="L74" s="52">
        <v>1</v>
      </c>
      <c r="M74" s="52">
        <v>2</v>
      </c>
      <c r="N74" s="52">
        <v>1</v>
      </c>
      <c r="O74" s="52">
        <v>1</v>
      </c>
      <c r="P74" s="57">
        <v>1</v>
      </c>
      <c r="Q74" s="56">
        <v>2</v>
      </c>
    </row>
    <row r="75" spans="1:17" ht="14.45">
      <c r="A75" s="55" t="s">
        <v>273</v>
      </c>
      <c r="B75" s="55" t="s">
        <v>277</v>
      </c>
      <c r="C75" s="55" t="s">
        <v>279</v>
      </c>
      <c r="D75" s="60">
        <v>105847000241</v>
      </c>
      <c r="E75" s="61">
        <v>2</v>
      </c>
      <c r="F75" s="52">
        <v>8</v>
      </c>
      <c r="G75" s="52">
        <v>0</v>
      </c>
      <c r="H75" s="52">
        <v>2</v>
      </c>
      <c r="I75" s="52">
        <v>2</v>
      </c>
      <c r="J75" s="52">
        <v>0</v>
      </c>
      <c r="K75" s="52">
        <v>0</v>
      </c>
      <c r="L75" s="52">
        <v>1</v>
      </c>
      <c r="M75" s="52">
        <v>4</v>
      </c>
      <c r="N75" s="52">
        <v>3</v>
      </c>
      <c r="O75" s="52">
        <v>2</v>
      </c>
      <c r="P75" s="52">
        <v>2</v>
      </c>
      <c r="Q75" s="56">
        <v>2</v>
      </c>
    </row>
    <row r="76" spans="1:17" ht="14.45">
      <c r="A76" s="55" t="s">
        <v>273</v>
      </c>
      <c r="B76" s="55" t="s">
        <v>277</v>
      </c>
      <c r="C76" s="55" t="s">
        <v>280</v>
      </c>
      <c r="D76" s="60">
        <v>105847000771</v>
      </c>
      <c r="E76" s="61">
        <v>2</v>
      </c>
      <c r="F76" s="52">
        <v>10</v>
      </c>
      <c r="G76" s="52">
        <v>0</v>
      </c>
      <c r="H76" s="52">
        <v>3</v>
      </c>
      <c r="I76" s="52">
        <v>3</v>
      </c>
      <c r="J76" s="52">
        <v>2</v>
      </c>
      <c r="K76" s="52">
        <v>0</v>
      </c>
      <c r="L76" s="52">
        <v>1</v>
      </c>
      <c r="M76" s="52">
        <v>5</v>
      </c>
      <c r="N76" s="52">
        <v>5</v>
      </c>
      <c r="O76" s="52">
        <v>3</v>
      </c>
      <c r="P76" s="52">
        <v>3</v>
      </c>
      <c r="Q76" s="56">
        <v>2</v>
      </c>
    </row>
    <row r="77" spans="1:17" ht="14.45">
      <c r="A77" s="55" t="s">
        <v>281</v>
      </c>
      <c r="B77" s="55" t="s">
        <v>282</v>
      </c>
      <c r="C77" s="55" t="s">
        <v>283</v>
      </c>
      <c r="D77" s="60">
        <v>105147000045</v>
      </c>
      <c r="E77" s="61">
        <v>2</v>
      </c>
      <c r="F77" s="52">
        <v>5</v>
      </c>
      <c r="G77" s="52">
        <v>20</v>
      </c>
      <c r="H77" s="52">
        <v>3</v>
      </c>
      <c r="I77" s="52">
        <v>3</v>
      </c>
      <c r="J77" s="52">
        <v>2</v>
      </c>
      <c r="K77" s="52">
        <v>0</v>
      </c>
      <c r="L77" s="52">
        <v>1</v>
      </c>
      <c r="M77" s="52">
        <v>5</v>
      </c>
      <c r="N77" s="52">
        <v>5</v>
      </c>
      <c r="O77" s="52">
        <v>3</v>
      </c>
      <c r="P77" s="52">
        <v>3</v>
      </c>
      <c r="Q77" s="56">
        <v>3</v>
      </c>
    </row>
    <row r="78" spans="1:17" ht="14.45">
      <c r="A78" s="55" t="s">
        <v>281</v>
      </c>
      <c r="B78" s="55" t="s">
        <v>282</v>
      </c>
      <c r="C78" s="55" t="s">
        <v>284</v>
      </c>
      <c r="D78" s="60">
        <v>105147000401</v>
      </c>
      <c r="E78" s="61">
        <v>2</v>
      </c>
      <c r="F78" s="52">
        <v>6</v>
      </c>
      <c r="G78" s="52">
        <v>16</v>
      </c>
      <c r="H78" s="52">
        <v>3</v>
      </c>
      <c r="I78" s="52">
        <v>3</v>
      </c>
      <c r="J78" s="52">
        <v>2</v>
      </c>
      <c r="K78" s="52">
        <v>1</v>
      </c>
      <c r="L78" s="52">
        <v>1</v>
      </c>
      <c r="M78" s="52">
        <v>2</v>
      </c>
      <c r="N78" s="52">
        <v>5</v>
      </c>
      <c r="O78" s="52">
        <v>3</v>
      </c>
      <c r="P78" s="52">
        <v>3</v>
      </c>
      <c r="Q78" s="56">
        <v>2</v>
      </c>
    </row>
    <row r="79" spans="1:17" ht="14.45">
      <c r="A79" s="55" t="s">
        <v>281</v>
      </c>
      <c r="B79" s="55" t="s">
        <v>285</v>
      </c>
      <c r="C79" s="55" t="s">
        <v>286</v>
      </c>
      <c r="D79" s="60">
        <v>205172000101</v>
      </c>
      <c r="E79" s="61">
        <v>2</v>
      </c>
      <c r="F79" s="52">
        <v>6</v>
      </c>
      <c r="G79" s="52">
        <v>0</v>
      </c>
      <c r="H79" s="52">
        <v>1</v>
      </c>
      <c r="I79" s="52">
        <v>1</v>
      </c>
      <c r="J79" s="52">
        <v>1</v>
      </c>
      <c r="K79" s="52">
        <v>0</v>
      </c>
      <c r="L79" s="52">
        <v>1</v>
      </c>
      <c r="M79" s="52">
        <v>2</v>
      </c>
      <c r="N79" s="52">
        <v>1</v>
      </c>
      <c r="O79" s="52">
        <v>1</v>
      </c>
      <c r="P79" s="57">
        <v>1</v>
      </c>
      <c r="Q79" s="56">
        <v>1</v>
      </c>
    </row>
    <row r="80" spans="1:17" ht="14.45">
      <c r="A80" s="55" t="s">
        <v>281</v>
      </c>
      <c r="B80" s="55" t="s">
        <v>285</v>
      </c>
      <c r="C80" s="55" t="s">
        <v>287</v>
      </c>
      <c r="D80" s="60">
        <v>105172000238</v>
      </c>
      <c r="E80" s="61">
        <v>2</v>
      </c>
      <c r="F80" s="52">
        <v>8</v>
      </c>
      <c r="G80" s="52">
        <v>0</v>
      </c>
      <c r="H80" s="52">
        <v>2</v>
      </c>
      <c r="I80" s="52">
        <v>2</v>
      </c>
      <c r="J80" s="52">
        <v>1</v>
      </c>
      <c r="K80" s="52">
        <v>1</v>
      </c>
      <c r="L80" s="52">
        <v>1</v>
      </c>
      <c r="M80" s="52">
        <v>4</v>
      </c>
      <c r="N80" s="52">
        <v>3</v>
      </c>
      <c r="O80" s="52">
        <v>2</v>
      </c>
      <c r="P80" s="52">
        <v>2</v>
      </c>
      <c r="Q80" s="56">
        <v>2</v>
      </c>
    </row>
    <row r="81" spans="1:17" ht="14.45">
      <c r="A81" s="55" t="s">
        <v>281</v>
      </c>
      <c r="B81" s="55" t="s">
        <v>285</v>
      </c>
      <c r="C81" s="55" t="s">
        <v>288</v>
      </c>
      <c r="D81" s="60">
        <v>205172000062</v>
      </c>
      <c r="E81" s="61">
        <v>2</v>
      </c>
      <c r="F81" s="52">
        <v>7</v>
      </c>
      <c r="G81" s="52">
        <v>0</v>
      </c>
      <c r="H81" s="52">
        <v>3</v>
      </c>
      <c r="I81" s="52">
        <v>3</v>
      </c>
      <c r="J81" s="52">
        <v>2</v>
      </c>
      <c r="K81" s="52">
        <v>0</v>
      </c>
      <c r="L81" s="52">
        <v>1</v>
      </c>
      <c r="M81" s="52">
        <v>5</v>
      </c>
      <c r="N81" s="52">
        <v>5</v>
      </c>
      <c r="O81" s="52">
        <v>3</v>
      </c>
      <c r="P81" s="52">
        <v>3</v>
      </c>
      <c r="Q81" s="56">
        <v>2</v>
      </c>
    </row>
    <row r="82" spans="1:17" ht="14.45">
      <c r="A82" s="55" t="s">
        <v>281</v>
      </c>
      <c r="B82" s="55" t="s">
        <v>289</v>
      </c>
      <c r="C82" s="55" t="s">
        <v>290</v>
      </c>
      <c r="D82" s="60">
        <v>105475000125</v>
      </c>
      <c r="E82" s="61">
        <v>2</v>
      </c>
      <c r="F82" s="52">
        <v>6</v>
      </c>
      <c r="G82" s="52">
        <v>0</v>
      </c>
      <c r="H82" s="52">
        <v>1</v>
      </c>
      <c r="I82" s="52">
        <v>1</v>
      </c>
      <c r="J82" s="52">
        <v>1</v>
      </c>
      <c r="K82" s="52">
        <v>1</v>
      </c>
      <c r="L82" s="52">
        <v>1</v>
      </c>
      <c r="M82" s="52">
        <v>3</v>
      </c>
      <c r="N82" s="52">
        <v>1</v>
      </c>
      <c r="O82" s="52">
        <v>1</v>
      </c>
      <c r="P82" s="57">
        <v>1</v>
      </c>
      <c r="Q82" s="56">
        <v>2</v>
      </c>
    </row>
    <row r="83" spans="1:17" ht="14.45">
      <c r="A83" s="55" t="s">
        <v>281</v>
      </c>
      <c r="B83" s="55" t="s">
        <v>291</v>
      </c>
      <c r="C83" s="55" t="s">
        <v>292</v>
      </c>
      <c r="D83" s="60">
        <v>205490002236</v>
      </c>
      <c r="E83" s="61">
        <v>2</v>
      </c>
      <c r="F83" s="52">
        <v>6</v>
      </c>
      <c r="G83" s="52">
        <v>0</v>
      </c>
      <c r="H83" s="52">
        <v>1</v>
      </c>
      <c r="I83" s="52">
        <v>1</v>
      </c>
      <c r="J83" s="52">
        <v>1</v>
      </c>
      <c r="K83" s="52">
        <v>1</v>
      </c>
      <c r="L83" s="52">
        <v>1</v>
      </c>
      <c r="M83" s="52">
        <v>3</v>
      </c>
      <c r="N83" s="52">
        <v>1</v>
      </c>
      <c r="O83" s="52">
        <v>1</v>
      </c>
      <c r="P83" s="57">
        <v>1</v>
      </c>
      <c r="Q83" s="56">
        <v>2</v>
      </c>
    </row>
    <row r="84" spans="1:17" ht="14.45">
      <c r="A84" s="55" t="s">
        <v>281</v>
      </c>
      <c r="B84" s="55" t="s">
        <v>291</v>
      </c>
      <c r="C84" s="55" t="s">
        <v>293</v>
      </c>
      <c r="D84" s="60">
        <v>205490001639</v>
      </c>
      <c r="E84" s="61">
        <v>2</v>
      </c>
      <c r="F84" s="52">
        <v>6</v>
      </c>
      <c r="G84" s="52">
        <v>0</v>
      </c>
      <c r="H84" s="52">
        <v>1</v>
      </c>
      <c r="I84" s="52">
        <v>1</v>
      </c>
      <c r="J84" s="52">
        <v>1</v>
      </c>
      <c r="K84" s="52">
        <v>1</v>
      </c>
      <c r="L84" s="52">
        <v>1</v>
      </c>
      <c r="M84" s="52">
        <v>3</v>
      </c>
      <c r="N84" s="52">
        <v>1</v>
      </c>
      <c r="O84" s="52">
        <v>1</v>
      </c>
      <c r="P84" s="57">
        <v>1</v>
      </c>
      <c r="Q84" s="56">
        <v>2</v>
      </c>
    </row>
    <row r="85" spans="1:17" ht="14.45">
      <c r="A85" s="55" t="s">
        <v>281</v>
      </c>
      <c r="B85" s="55" t="s">
        <v>291</v>
      </c>
      <c r="C85" s="55" t="s">
        <v>294</v>
      </c>
      <c r="D85" s="60">
        <v>205490001400</v>
      </c>
      <c r="E85" s="61">
        <v>2</v>
      </c>
      <c r="F85" s="52">
        <v>6</v>
      </c>
      <c r="G85" s="52">
        <v>0</v>
      </c>
      <c r="H85" s="52">
        <v>2</v>
      </c>
      <c r="I85" s="52">
        <v>2</v>
      </c>
      <c r="J85" s="52">
        <v>1</v>
      </c>
      <c r="K85" s="52">
        <v>1</v>
      </c>
      <c r="L85" s="52">
        <v>1</v>
      </c>
      <c r="M85" s="52">
        <v>3</v>
      </c>
      <c r="N85" s="52">
        <v>3</v>
      </c>
      <c r="O85" s="52">
        <v>2</v>
      </c>
      <c r="P85" s="52">
        <v>2</v>
      </c>
      <c r="Q85" s="56">
        <v>1</v>
      </c>
    </row>
    <row r="86" spans="1:17" ht="14.45">
      <c r="A86" s="55" t="s">
        <v>281</v>
      </c>
      <c r="B86" s="55" t="s">
        <v>291</v>
      </c>
      <c r="C86" s="55" t="s">
        <v>295</v>
      </c>
      <c r="D86" s="60">
        <v>205490000578</v>
      </c>
      <c r="E86" s="61">
        <v>2</v>
      </c>
      <c r="F86" s="52">
        <v>6</v>
      </c>
      <c r="G86" s="52">
        <v>12</v>
      </c>
      <c r="H86" s="52">
        <v>2</v>
      </c>
      <c r="I86" s="52">
        <v>2</v>
      </c>
      <c r="J86" s="52">
        <v>1</v>
      </c>
      <c r="K86" s="52">
        <v>0</v>
      </c>
      <c r="L86" s="52">
        <v>1</v>
      </c>
      <c r="M86" s="52">
        <v>4</v>
      </c>
      <c r="N86" s="52">
        <v>3</v>
      </c>
      <c r="O86" s="52">
        <v>2</v>
      </c>
      <c r="P86" s="52">
        <v>2</v>
      </c>
      <c r="Q86" s="56">
        <v>2</v>
      </c>
    </row>
    <row r="87" spans="1:17" ht="14.45">
      <c r="A87" s="55" t="s">
        <v>281</v>
      </c>
      <c r="B87" s="55" t="s">
        <v>296</v>
      </c>
      <c r="C87" s="55" t="s">
        <v>297</v>
      </c>
      <c r="D87" s="60">
        <v>205665000525</v>
      </c>
      <c r="E87" s="61">
        <v>2</v>
      </c>
      <c r="F87" s="52">
        <v>6</v>
      </c>
      <c r="G87" s="52">
        <v>0</v>
      </c>
      <c r="H87" s="52">
        <v>1</v>
      </c>
      <c r="I87" s="52">
        <v>1</v>
      </c>
      <c r="J87" s="52">
        <v>1</v>
      </c>
      <c r="K87" s="52">
        <v>0</v>
      </c>
      <c r="L87" s="52">
        <v>1</v>
      </c>
      <c r="M87" s="52">
        <v>1</v>
      </c>
      <c r="N87" s="52">
        <v>1</v>
      </c>
      <c r="O87" s="52">
        <v>1</v>
      </c>
      <c r="P87" s="57">
        <v>1</v>
      </c>
      <c r="Q87" s="56">
        <v>1</v>
      </c>
    </row>
    <row r="88" spans="1:17" ht="14.45">
      <c r="A88" s="55" t="s">
        <v>281</v>
      </c>
      <c r="B88" s="55" t="s">
        <v>296</v>
      </c>
      <c r="C88" s="55" t="s">
        <v>298</v>
      </c>
      <c r="D88" s="60">
        <v>205665000428</v>
      </c>
      <c r="E88" s="61">
        <v>2</v>
      </c>
      <c r="F88" s="52">
        <v>3</v>
      </c>
      <c r="G88" s="52">
        <v>12</v>
      </c>
      <c r="H88" s="52">
        <v>1</v>
      </c>
      <c r="I88" s="52">
        <v>0</v>
      </c>
      <c r="J88" s="52">
        <v>0</v>
      </c>
      <c r="K88" s="52">
        <v>0</v>
      </c>
      <c r="L88" s="52">
        <v>1</v>
      </c>
      <c r="M88" s="52">
        <v>1</v>
      </c>
      <c r="N88" s="52">
        <v>1</v>
      </c>
      <c r="O88" s="52">
        <v>1</v>
      </c>
      <c r="P88" s="57">
        <v>1</v>
      </c>
      <c r="Q88" s="56">
        <v>1</v>
      </c>
    </row>
    <row r="89" spans="1:17" ht="14.45">
      <c r="A89" s="55" t="s">
        <v>281</v>
      </c>
      <c r="B89" s="55" t="s">
        <v>296</v>
      </c>
      <c r="C89" s="55" t="s">
        <v>299</v>
      </c>
      <c r="D89" s="60">
        <v>105665000041</v>
      </c>
      <c r="E89" s="61">
        <v>2</v>
      </c>
      <c r="F89" s="52">
        <v>10</v>
      </c>
      <c r="G89" s="52">
        <v>0</v>
      </c>
      <c r="H89" s="52">
        <v>3</v>
      </c>
      <c r="I89" s="52">
        <v>3</v>
      </c>
      <c r="J89" s="52">
        <v>2</v>
      </c>
      <c r="K89" s="52">
        <v>1</v>
      </c>
      <c r="L89" s="52">
        <v>1</v>
      </c>
      <c r="M89" s="52">
        <v>5</v>
      </c>
      <c r="N89" s="52">
        <v>5</v>
      </c>
      <c r="O89" s="52">
        <v>3</v>
      </c>
      <c r="P89" s="52">
        <v>3</v>
      </c>
      <c r="Q89" s="56">
        <v>2</v>
      </c>
    </row>
    <row r="90" spans="1:17" ht="14.45">
      <c r="A90" s="55" t="s">
        <v>281</v>
      </c>
      <c r="B90" s="55" t="s">
        <v>300</v>
      </c>
      <c r="C90" s="55" t="s">
        <v>301</v>
      </c>
      <c r="D90" s="60">
        <v>405873000325</v>
      </c>
      <c r="E90" s="61">
        <v>2</v>
      </c>
      <c r="F90" s="52">
        <v>6</v>
      </c>
      <c r="G90" s="52">
        <v>0</v>
      </c>
      <c r="H90" s="52">
        <v>1</v>
      </c>
      <c r="I90" s="52">
        <v>1</v>
      </c>
      <c r="J90" s="52">
        <v>1</v>
      </c>
      <c r="K90" s="52">
        <v>1</v>
      </c>
      <c r="L90" s="52">
        <v>1</v>
      </c>
      <c r="M90" s="52">
        <v>0</v>
      </c>
      <c r="N90" s="52">
        <v>1</v>
      </c>
      <c r="O90" s="52">
        <v>1</v>
      </c>
      <c r="P90" s="57">
        <v>1</v>
      </c>
      <c r="Q90" s="56">
        <v>1</v>
      </c>
    </row>
    <row r="91" spans="1:17" ht="14.45">
      <c r="A91" s="55" t="s">
        <v>281</v>
      </c>
      <c r="B91" s="55" t="s">
        <v>300</v>
      </c>
      <c r="C91" s="55" t="s">
        <v>302</v>
      </c>
      <c r="D91" s="60">
        <v>205873000067</v>
      </c>
      <c r="E91" s="61">
        <v>2</v>
      </c>
      <c r="F91" s="52">
        <v>6</v>
      </c>
      <c r="G91" s="52">
        <v>0</v>
      </c>
      <c r="H91" s="52">
        <v>1</v>
      </c>
      <c r="I91" s="52">
        <v>1</v>
      </c>
      <c r="J91" s="52">
        <v>1</v>
      </c>
      <c r="K91" s="52">
        <v>0</v>
      </c>
      <c r="L91" s="52">
        <v>1</v>
      </c>
      <c r="M91" s="52">
        <v>2</v>
      </c>
      <c r="N91" s="52">
        <v>1</v>
      </c>
      <c r="O91" s="52">
        <v>1</v>
      </c>
      <c r="P91" s="57">
        <v>1</v>
      </c>
      <c r="Q91" s="56">
        <v>2</v>
      </c>
    </row>
    <row r="92" spans="1:17" ht="14.45">
      <c r="A92" s="55" t="s">
        <v>281</v>
      </c>
      <c r="B92" s="55" t="s">
        <v>300</v>
      </c>
      <c r="C92" s="55" t="s">
        <v>303</v>
      </c>
      <c r="D92" s="60">
        <v>205873000342</v>
      </c>
      <c r="E92" s="61">
        <v>2</v>
      </c>
      <c r="F92" s="52">
        <v>3</v>
      </c>
      <c r="G92" s="52">
        <v>12</v>
      </c>
      <c r="H92" s="52">
        <v>1</v>
      </c>
      <c r="I92" s="52">
        <v>1</v>
      </c>
      <c r="J92" s="52">
        <v>1</v>
      </c>
      <c r="K92" s="52">
        <v>1</v>
      </c>
      <c r="L92" s="52">
        <v>1</v>
      </c>
      <c r="M92" s="52">
        <v>3</v>
      </c>
      <c r="N92" s="52">
        <v>1</v>
      </c>
      <c r="O92" s="52">
        <v>1</v>
      </c>
      <c r="P92" s="57">
        <v>1</v>
      </c>
      <c r="Q92" s="56">
        <v>2</v>
      </c>
    </row>
    <row r="93" spans="1:17" ht="14.45">
      <c r="A93" s="55" t="s">
        <v>281</v>
      </c>
      <c r="B93" s="55" t="s">
        <v>300</v>
      </c>
      <c r="C93" s="55" t="s">
        <v>304</v>
      </c>
      <c r="D93" s="60">
        <v>105873000232</v>
      </c>
      <c r="E93" s="61">
        <v>2</v>
      </c>
      <c r="F93" s="52">
        <v>2</v>
      </c>
      <c r="G93" s="52">
        <v>24</v>
      </c>
      <c r="H93" s="52">
        <v>2</v>
      </c>
      <c r="I93" s="52">
        <v>2</v>
      </c>
      <c r="J93" s="52">
        <v>1</v>
      </c>
      <c r="K93" s="52">
        <v>1</v>
      </c>
      <c r="L93" s="52">
        <v>1</v>
      </c>
      <c r="M93" s="52">
        <v>4</v>
      </c>
      <c r="N93" s="52">
        <v>3</v>
      </c>
      <c r="O93" s="52">
        <v>2</v>
      </c>
      <c r="P93" s="52">
        <v>2</v>
      </c>
      <c r="Q93" s="56">
        <v>2</v>
      </c>
    </row>
    <row r="94" spans="1:17">
      <c r="A94" s="49"/>
      <c r="B94" s="50"/>
      <c r="C94" s="50"/>
      <c r="D94" s="50"/>
      <c r="E94" s="50"/>
      <c r="F94" s="58">
        <f>SUM(F3:F93)</f>
        <v>505</v>
      </c>
      <c r="G94" s="58">
        <f t="shared" ref="G94:Q94" si="0">SUM(G3:G93)</f>
        <v>396</v>
      </c>
      <c r="H94" s="58">
        <f t="shared" si="0"/>
        <v>155</v>
      </c>
      <c r="I94" s="58">
        <f t="shared" si="0"/>
        <v>139</v>
      </c>
      <c r="J94" s="58">
        <f t="shared" si="0"/>
        <v>102</v>
      </c>
      <c r="K94" s="58">
        <f t="shared" si="0"/>
        <v>49</v>
      </c>
      <c r="L94" s="58">
        <f t="shared" si="0"/>
        <v>87</v>
      </c>
      <c r="M94" s="58">
        <f t="shared" si="0"/>
        <v>264</v>
      </c>
      <c r="N94" s="58">
        <f t="shared" si="0"/>
        <v>221</v>
      </c>
      <c r="O94" s="58">
        <f t="shared" si="0"/>
        <v>156</v>
      </c>
      <c r="P94" s="58">
        <f t="shared" si="0"/>
        <v>156</v>
      </c>
      <c r="Q94" s="58">
        <f t="shared" si="0"/>
        <v>151</v>
      </c>
    </row>
    <row r="96" spans="1:17">
      <c r="G96" s="45"/>
      <c r="H96" s="45"/>
      <c r="I96" s="45"/>
      <c r="J96" s="45"/>
      <c r="K96" s="45"/>
      <c r="L96" s="45"/>
      <c r="M96" s="45"/>
      <c r="N96" s="45"/>
    </row>
    <row r="97" spans="7:14">
      <c r="G97" s="45"/>
      <c r="H97" s="45"/>
      <c r="I97" s="45"/>
      <c r="J97" s="45"/>
      <c r="K97" s="45"/>
      <c r="L97" s="45"/>
      <c r="M97" s="45"/>
      <c r="N97" s="45"/>
    </row>
    <row r="98" spans="7:14">
      <c r="G98" s="45"/>
      <c r="H98" s="45"/>
      <c r="I98" s="45"/>
      <c r="J98" s="45"/>
      <c r="K98" s="45"/>
      <c r="L98" s="45"/>
      <c r="M98" s="45"/>
      <c r="N98" s="45"/>
    </row>
  </sheetData>
  <sortState xmlns:xlrd2="http://schemas.microsoft.com/office/spreadsheetml/2017/richdata2" ref="A5:DI95">
    <sortCondition ref="A5:A95"/>
  </sortState>
  <mergeCells count="1">
    <mergeCell ref="A1:Q1"/>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FDC57-DA84-4519-A5CD-6C533E4FCC4E}"/>
</file>

<file path=customXml/itemProps2.xml><?xml version="1.0" encoding="utf-8"?>
<ds:datastoreItem xmlns:ds="http://schemas.openxmlformats.org/officeDocument/2006/customXml" ds:itemID="{24691BE4-E0B0-4E89-B96C-A70BC0BE4AE9}"/>
</file>

<file path=customXml/itemProps3.xml><?xml version="1.0" encoding="utf-8"?>
<ds:datastoreItem xmlns:ds="http://schemas.openxmlformats.org/officeDocument/2006/customXml" ds:itemID="{A13BB992-FC7C-4FBC-B490-377B63C93C6A}"/>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SALAZAR JARAMILLO</dc:creator>
  <cp:keywords/>
  <dc:description/>
  <cp:lastModifiedBy>Martinez Salamanca Adriana Helena</cp:lastModifiedBy>
  <cp:revision/>
  <dcterms:created xsi:type="dcterms:W3CDTF">2018-08-15T13:18:05Z</dcterms:created>
  <dcterms:modified xsi:type="dcterms:W3CDTF">2023-09-28T19:53:22Z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