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OXI 2021\GL 898 - FIDUCIARIA BANCOLOMBIA DABEIBA\06. Contratacion\02. Otra derivada\00. Licitacion\V2\Anexos\"/>
    </mc:Choice>
  </mc:AlternateContent>
  <xr:revisionPtr revIDLastSave="0" documentId="13_ncr:1_{34B7D1D8-656C-4F18-B0D4-4C48E661EF00}" xr6:coauthVersionLast="47" xr6:coauthVersionMax="47" xr10:uidLastSave="{00000000-0000-0000-0000-000000000000}"/>
  <bookViews>
    <workbookView xWindow="-120" yWindow="-120" windowWidth="20730" windowHeight="11160" tabRatio="922" xr2:uid="{00000000-000D-0000-FFFF-FFFF00000000}"/>
  </bookViews>
  <sheets>
    <sheet name="Anexo No. 9" sheetId="83" r:id="rId1"/>
    <sheet name="C. Fidu" sheetId="139" state="hidden" r:id="rId2"/>
    <sheet name="Contratos" sheetId="17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83" l="1"/>
  <c r="D32" i="139" l="1"/>
  <c r="G104" i="174"/>
  <c r="L104" i="174" s="1"/>
  <c r="G103" i="174"/>
  <c r="L103" i="174" s="1"/>
  <c r="G101" i="174"/>
  <c r="L101" i="174" s="1"/>
  <c r="G100" i="174"/>
  <c r="L100" i="174" s="1"/>
  <c r="K98" i="174"/>
  <c r="K97" i="174"/>
  <c r="K96" i="174"/>
  <c r="G96" i="174"/>
  <c r="L96" i="174" s="1"/>
  <c r="K95" i="174"/>
  <c r="K94" i="174"/>
  <c r="G94" i="174"/>
  <c r="L94" i="174" s="1"/>
  <c r="K92" i="174"/>
  <c r="K91" i="174"/>
  <c r="K90" i="174"/>
  <c r="G90" i="174"/>
  <c r="L90" i="174" s="1"/>
  <c r="K89" i="174"/>
  <c r="K88" i="174"/>
  <c r="G88" i="174"/>
  <c r="L88" i="174" s="1"/>
  <c r="K86" i="174"/>
  <c r="G86" i="174"/>
  <c r="L86" i="174" s="1"/>
  <c r="G85" i="174"/>
  <c r="L85" i="174" s="1"/>
  <c r="K84" i="174"/>
  <c r="G84" i="174"/>
  <c r="L84" i="174" s="1"/>
  <c r="G82" i="174"/>
  <c r="L82" i="174" s="1"/>
  <c r="G81" i="174"/>
  <c r="L81" i="174" s="1"/>
  <c r="G80" i="174"/>
  <c r="L80" i="174" s="1"/>
  <c r="G78" i="174"/>
  <c r="L78" i="174" s="1"/>
  <c r="L77" i="174"/>
  <c r="G77" i="174"/>
  <c r="G76" i="174"/>
  <c r="L76" i="174" s="1"/>
  <c r="G75" i="174"/>
  <c r="L75" i="174" s="1"/>
  <c r="G74" i="174"/>
  <c r="L74" i="174" s="1"/>
  <c r="K72" i="174"/>
  <c r="G72" i="174"/>
  <c r="L72" i="174" s="1"/>
  <c r="K71" i="174"/>
  <c r="L71" i="174" s="1"/>
  <c r="G71" i="174"/>
  <c r="K69" i="174"/>
  <c r="K68" i="174"/>
  <c r="K67" i="174"/>
  <c r="G67" i="174"/>
  <c r="L67" i="174" s="1"/>
  <c r="L66" i="174"/>
  <c r="G66" i="174"/>
  <c r="K64" i="174"/>
  <c r="K63" i="174"/>
  <c r="G63" i="174"/>
  <c r="L63" i="174" s="1"/>
  <c r="K62" i="174"/>
  <c r="G62" i="174"/>
  <c r="L62" i="174" s="1"/>
  <c r="K60" i="174"/>
  <c r="K59" i="174"/>
  <c r="K58" i="174"/>
  <c r="K57" i="174"/>
  <c r="K56" i="174"/>
  <c r="K55" i="174"/>
  <c r="G55" i="174"/>
  <c r="L55" i="174" s="1"/>
  <c r="K54" i="174"/>
  <c r="K53" i="174"/>
  <c r="G53" i="174"/>
  <c r="L53" i="174" s="1"/>
  <c r="K52" i="174"/>
  <c r="G52" i="174"/>
  <c r="L52" i="174" s="1"/>
  <c r="K51" i="174"/>
  <c r="G51" i="174"/>
  <c r="L51" i="174" s="1"/>
  <c r="G50" i="174"/>
  <c r="L50" i="174" s="1"/>
  <c r="L48" i="174"/>
  <c r="G48" i="174"/>
  <c r="K47" i="174"/>
  <c r="K46" i="174"/>
  <c r="K45" i="174"/>
  <c r="G45" i="174"/>
  <c r="L45" i="174" s="1"/>
  <c r="K44" i="174"/>
  <c r="K43" i="174"/>
  <c r="K42" i="174"/>
  <c r="K41" i="174"/>
  <c r="K40" i="174"/>
  <c r="L39" i="174"/>
  <c r="K39" i="174"/>
  <c r="G39" i="174"/>
  <c r="K38" i="174"/>
  <c r="K37" i="174"/>
  <c r="G37" i="174"/>
  <c r="L37" i="174" s="1"/>
  <c r="K36" i="174"/>
  <c r="G36" i="174"/>
  <c r="L36" i="174" s="1"/>
  <c r="K35" i="174"/>
  <c r="G35" i="174"/>
  <c r="L35" i="174" s="1"/>
  <c r="G34" i="174"/>
  <c r="L34" i="174" s="1"/>
  <c r="L32" i="174"/>
  <c r="G32" i="174"/>
  <c r="G31" i="174"/>
  <c r="L31" i="174" s="1"/>
  <c r="L30" i="174"/>
  <c r="G30" i="174"/>
  <c r="G29" i="174"/>
  <c r="L29" i="174" s="1"/>
  <c r="G28" i="174"/>
  <c r="L28" i="174" s="1"/>
  <c r="K26" i="174"/>
  <c r="K25" i="174"/>
  <c r="L24" i="174"/>
  <c r="K24" i="174"/>
  <c r="G24" i="174"/>
  <c r="K23" i="174"/>
  <c r="K22" i="174"/>
  <c r="K21" i="174"/>
  <c r="K20" i="174"/>
  <c r="K19" i="174"/>
  <c r="K18" i="174"/>
  <c r="L18" i="174" s="1"/>
  <c r="G18" i="174"/>
  <c r="K17" i="174"/>
  <c r="L16" i="174"/>
  <c r="K16" i="174"/>
  <c r="G16" i="174"/>
  <c r="K15" i="174"/>
  <c r="G15" i="174"/>
  <c r="L15" i="174" s="1"/>
  <c r="K14" i="174"/>
  <c r="G14" i="174"/>
  <c r="L14" i="174" s="1"/>
  <c r="L12" i="174"/>
  <c r="K12" i="174"/>
  <c r="G12" i="174"/>
  <c r="L11" i="174"/>
  <c r="G11" i="174"/>
  <c r="L10" i="174"/>
  <c r="G10" i="174"/>
  <c r="L9" i="174"/>
  <c r="G9" i="174"/>
  <c r="G8" i="174"/>
  <c r="L8" i="174" s="1"/>
  <c r="G7" i="174"/>
  <c r="L7" i="174" s="1"/>
  <c r="G6" i="174"/>
  <c r="L6" i="174" s="1"/>
  <c r="L5" i="174"/>
  <c r="G5" i="174"/>
  <c r="B32" i="139"/>
  <c r="D31" i="139"/>
  <c r="B31" i="139"/>
  <c r="D30" i="139"/>
  <c r="B30" i="139"/>
  <c r="E29" i="139"/>
  <c r="D29" i="139"/>
  <c r="D28" i="139"/>
  <c r="B28" i="139"/>
  <c r="D27" i="139"/>
  <c r="B27" i="139"/>
  <c r="D26" i="139"/>
  <c r="B26" i="139"/>
  <c r="D25" i="139"/>
  <c r="B25" i="139"/>
  <c r="D24" i="139"/>
  <c r="B24" i="139"/>
  <c r="E23" i="139"/>
  <c r="D23" i="139"/>
  <c r="D22" i="139"/>
  <c r="B22" i="139"/>
  <c r="D21" i="139"/>
  <c r="B21" i="139"/>
  <c r="D20" i="139"/>
  <c r="B20" i="139"/>
  <c r="D19" i="139"/>
  <c r="B19" i="139"/>
  <c r="E18" i="139"/>
  <c r="D18" i="139"/>
  <c r="D17" i="139"/>
  <c r="B17" i="139"/>
  <c r="D16" i="139"/>
  <c r="B16" i="139"/>
  <c r="D15" i="139"/>
  <c r="B15" i="139"/>
  <c r="E14" i="139"/>
  <c r="D14" i="139"/>
  <c r="D13" i="139"/>
  <c r="B13" i="139"/>
  <c r="D12" i="139"/>
  <c r="B12" i="139"/>
  <c r="D11" i="139"/>
  <c r="B11" i="139"/>
  <c r="D10" i="139"/>
  <c r="B10" i="139"/>
  <c r="E9" i="139"/>
  <c r="D9" i="139"/>
  <c r="D8" i="139"/>
  <c r="B8" i="139"/>
  <c r="D7" i="139"/>
  <c r="B7" i="139"/>
  <c r="D6" i="139"/>
  <c r="B6" i="139"/>
  <c r="D5" i="139"/>
  <c r="B5" i="139"/>
  <c r="E4" i="139"/>
  <c r="D4" i="139"/>
</calcChain>
</file>

<file path=xl/sharedStrings.xml><?xml version="1.0" encoding="utf-8"?>
<sst xmlns="http://schemas.openxmlformats.org/spreadsheetml/2006/main" count="510" uniqueCount="165">
  <si>
    <t>CARGO</t>
  </si>
  <si>
    <t>CANTIDAD</t>
  </si>
  <si>
    <t>PERFIL PROFESIONAL</t>
  </si>
  <si>
    <t>EXPERIENCIA GENERAL (AÑOS MÍNIMOS)</t>
  </si>
  <si>
    <t>EXPERIENCIA ESPECÍFICA (AÑOS MÍNIMOS)</t>
  </si>
  <si>
    <t>%
DEDICACIÓN</t>
  </si>
  <si>
    <t>TIEMPO
(MESES)</t>
  </si>
  <si>
    <t>Director de Interventoría</t>
  </si>
  <si>
    <t>Pregrado: Matrícula profesional vigente de Ingeniero Civil y/o de Ingeniero de Transportes y Vías. 
Posgrado: En áreas afines a la infraestructura vial.</t>
  </si>
  <si>
    <t>Mínimo seis (6) años acumulada, contados a partir de la fecha de expedición de la tarjeta profesional y hasta la fecha de cierre del presente proceso de contratación, en cualquiera de las siguientes opciones o mediante la suma de las dos:
• Ejercicio en entidades oficiales como profesional del nivel ejecutivo y/o asesor y/o directivo y/o profesional y/o como contratista de prestación de servicios, siempre y cuando se haya desempeñado en actividades relacionadas con Dirección de proyectos de Infraestructura Vial.
• Ejercicio profesional en la empresa privada, como director de obra y/o director de interventoría, de proyectos de Infraestructura de Transporte que impliquen la Ejecución de Pavimentos Rígidos.</t>
  </si>
  <si>
    <t>Pregrado: Matrícula profesional vigente de Ingeniero Civil y/o de Transportes y Vías.
Posgrado: En áreas afines a la infraestructura vial</t>
  </si>
  <si>
    <t>Mínimo cuatro (4) años acumulada, contados a partir de la fecha de expedición de la tarjeta profesional y hasta la fecha de cierre del presente proceso de contratación, en cualquiera de las siguientes opciones o mediante la suma de las dos:
Ejercicio profesional en la empresa pública o privada, como ingeniero residente de obra y/o residente de interventoría, de proyectos de Infraestructura de Transporte que impliquen la Ejecución de Pavimentos Rígidos.</t>
  </si>
  <si>
    <t>Pregrado: Matrícula Profesional vigente como Ingeniero Civil y/o Ingeniero de Transportes y Vías.
Posgrado entre alguna de las siguientes alternativas: mínimo título de especialista y/o Magister en Geotecnia Vial y Pavimentos y/o Especialista en Geotecnia y Pavimentos.
Nota: No se aceptarán estudios de tipo: diplomado, curso, seminario como un estudio de posgrado.</t>
  </si>
  <si>
    <t>Mínimo seis (6) años de experiencia específica acumulada, dentro del período comprendido entre la fecha de graduación del posgrado, y la fecha de cierre del presente proceso de contratación, en: ejercicio profesional como especialista en Geotecnia Vial y pavimentos y/o Especialista en Geotecnia y Pavimentos.</t>
  </si>
  <si>
    <t>Matricula profesional vigente como Profesional de Ingeniería Ambiental y/o Sanitaria y/o Forestal y/o Ingeniera de Recursos Hídricos y Gestión Ambiental y/o Ingeniería Agrícola y/o Ingeniería agropecuaria y/o Administración Ambiental.</t>
  </si>
  <si>
    <t>Mínimo dos (2) años acumulada, contados a partir de la fecha de expedición de la tarjeta profesional y hasta la fecha de cierre del plazo del presente proceso de contratación, con experiencia en trabajo con comunidades, procesos de consultas previas, gestión ambiental y social en proyectos de infraestructura de transporte.</t>
  </si>
  <si>
    <t>Matrícula profesional vigente como Profesional de Ciencia Sociales y Humanas en: Trabajo social y/o Psicología social y/o Antropología y/o Sociología y/o Psicología y/o Comunicación Social.</t>
  </si>
  <si>
    <t>Mínimo dos (2) años acumulada, contados a partir de la fecha de expedición de la tarjeta profesional y hasta la fecha de cierre del plazo del presente proceso de contratación, con experiencia en trabajo con comunidades, o procesos de consultas previas, conocimiento en gestión social y predial, y ejercicio de las funciones propias del cargo en proyectos de infraestructura de transporte.</t>
  </si>
  <si>
    <t>Topógrafo</t>
  </si>
  <si>
    <t>Matrícula Profesional vigente como Topógrafo.</t>
  </si>
  <si>
    <t>Mínimo cuatro (4) años acumulada, contados a partir de la fecha de expedición de la tarjeta profesional y hasta la fecha de cierre del plazo del presente proceso de contratación, con experiencia relacionada en el cargo, en proyectos de infraestructura de transporte.</t>
  </si>
  <si>
    <t>Cadenero</t>
  </si>
  <si>
    <t>N.A.</t>
  </si>
  <si>
    <t>Experiencia demostrable con certificaciones de desempeño de las funciones propias del cargo de no menor de dos (2) años, contados a partir de la fecha de cierre del plazo del presente proceso de contratación.</t>
  </si>
  <si>
    <t>Mínimo un (1) años acumulada, contados a partir de la fecha de cierre del plazo del presente proceso de contratación con experiencia relacionada en proyectos de infraestructura de transporte.</t>
  </si>
  <si>
    <t>Verificación de soportes para contratos con Fiduprevisora</t>
  </si>
  <si>
    <t>No.</t>
  </si>
  <si>
    <t>Identificación</t>
  </si>
  <si>
    <t>Objeto</t>
  </si>
  <si>
    <t>Soportes "S"</t>
  </si>
  <si>
    <t>Resultado</t>
  </si>
  <si>
    <t>Profesional:</t>
  </si>
  <si>
    <t>P.A. Apostadores Risaralda
GL 734
2020</t>
  </si>
  <si>
    <t>* Contrato
* Acta de liquidación
* Evaluación de HV
* Correo de aprobación</t>
  </si>
  <si>
    <t>Aprobada como Director/ Coordinador de interventoría</t>
  </si>
  <si>
    <t>P.A. Orito
GL 625
2018</t>
  </si>
  <si>
    <t>* Contrato
* Acta de liquidación</t>
  </si>
  <si>
    <t>No se puede verificar personal</t>
  </si>
  <si>
    <t>P.A. Seapto
GL 699
2019</t>
  </si>
  <si>
    <t>* Contrato
* Acta de liquidación
* Hojas de vida presentadas por Espacios Urbanos</t>
  </si>
  <si>
    <t>Presentado como Director Interventoría</t>
  </si>
  <si>
    <t>P.A. Ecopetrol
GL 529
2019</t>
  </si>
  <si>
    <t>P.A. Celsia
GL 739
2021</t>
  </si>
  <si>
    <t>Aprobada como Contadora</t>
  </si>
  <si>
    <t>P.A. Cenit OXI
GL 696
2020</t>
  </si>
  <si>
    <t>No aparece dentro de los profesionales propuestos inicialmente</t>
  </si>
  <si>
    <t>P.A. Dotación
GL 616
2018</t>
  </si>
  <si>
    <t>* Contrato
* Acta de liquidación
* Informe definitivo de habilitantes</t>
  </si>
  <si>
    <t>No aparece dentro del profesional aprobado inicialmente</t>
  </si>
  <si>
    <t>Aprobado como Profesional en planta</t>
  </si>
  <si>
    <t>Presentada como Director Interventoría</t>
  </si>
  <si>
    <t>P.A. Seapto
GL 699
2020</t>
  </si>
  <si>
    <t>Presentada como Técnico de Apoyo 2</t>
  </si>
  <si>
    <t>P.A. Suministros
GL 624
2018</t>
  </si>
  <si>
    <t>P.A. Galletas
GL 736
2021</t>
  </si>
  <si>
    <t>Aprobada como Técnico de apoyo</t>
  </si>
  <si>
    <t>Presentado en la oferta como Coordinador Técnico de Interventoría</t>
  </si>
  <si>
    <t xml:space="preserve">No. </t>
  </si>
  <si>
    <t>Experiencia especifica</t>
  </si>
  <si>
    <t>Tiempo de suspensión de contrato en el que el profesional presto sus servicios</t>
  </si>
  <si>
    <t>Tiempo total del profesional (meses)</t>
  </si>
  <si>
    <t>Link
Secop</t>
  </si>
  <si>
    <t>Documentos soporte</t>
  </si>
  <si>
    <t>Subsanaciones</t>
  </si>
  <si>
    <t>Contratante</t>
  </si>
  <si>
    <t>Cargo</t>
  </si>
  <si>
    <t>Proyecto</t>
  </si>
  <si>
    <t>Fecha de
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</si>
  <si>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</si>
  <si>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</si>
  <si>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</si>
  <si>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</si>
  <si>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</si>
  <si>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</si>
  <si>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Link Secop</t>
  </si>
  <si>
    <t>1. Director</t>
  </si>
  <si>
    <t>Coopemun</t>
  </si>
  <si>
    <t>Director de Obra</t>
  </si>
  <si>
    <t>Contrato N° 004 del 2002: Rehabilitación vías, calle 11 entre carreras 11 y 12 y calle 15 entre carreras 11 y 12 municipio de Chía Cundinamarca.</t>
  </si>
  <si>
    <t>No es posible verificar documentos adicionales.</t>
  </si>
  <si>
    <t>Contrato N° 003 de 2004: Rehabilitación del carreteable Pozo, Hondo-Sierra de los Britos, municipio de Barrancas y mejoramiento de vía Pozo Hondo, La Loma municipio de Barrancas.</t>
  </si>
  <si>
    <t>Contrato N° 052 - 2007: Interventoría técnica y administrativa a la adecuación y mejoramiento de vías urbanas con MCD2 y rurales del municipio de Tenjo.</t>
  </si>
  <si>
    <t>Contrato N° 34-14-03-474: Interventoría técnica, administrativa y contable a la pavimentación con MCD2 de la calle 13 entre las carreras 12 y 12a y la calle 13 entre carreras 12a y el Zajon El Rosario, del barrio Simón Bolívar zona urbana del municipio de Jamundí.</t>
  </si>
  <si>
    <t>Contrato N° 1323 de 2010: Contratar la rehabilitación de la vía secundaria Carmen de Apicalá - Cunday en el departamento del Tolima, dentro del proyecto "Contrato apoyo al sistema vial regional - Plan Vial Regional del Tolima".</t>
  </si>
  <si>
    <t>Ver</t>
  </si>
  <si>
    <t>1. Contrato.
2. Anexo: Presupuesto oficial.</t>
  </si>
  <si>
    <t>Consorcio Pavitec Cajicá</t>
  </si>
  <si>
    <t>Contrato N° 004 de 2012: Pavimentación de las vías urbanas y rurales del municipio de Cajicá.</t>
  </si>
  <si>
    <t>1. Acta de recibo final de obra.</t>
  </si>
  <si>
    <t>Consorcio Pavimentación 13</t>
  </si>
  <si>
    <t>Contrato N° 018 de 2013: Pavimentación, construcción de la red de aguas lluvias y reposición del alcantarillado de aguas negras del Camino del Remolino y de la carrera 8 este 8e del municipio de Cajicá.</t>
  </si>
  <si>
    <t>1. Acta de terminación y recibo final de obra.</t>
  </si>
  <si>
    <t>Feyma Ingeniería S.A.S.</t>
  </si>
  <si>
    <t>Contrato N° SP 310-03-03-05-2015: Interventoría técnica, administrativa, financiera y ambiental al proyecto estudios y diseños, cálculos y construcción mejoramiento y rehabilitación K2+480 al K6+400 del proyecto Tununguá - Briceño departamento de Boyacá.</t>
  </si>
  <si>
    <t>1. Acta de recibo final de obra (ilegible).
2. Contrato prestación de servicios N° 013-2015.
3. Certificación: Municipio de Tununguá.
Verificación:
1. Acta de liquidación.
2. Pliego de condiciones proceso de obra.</t>
  </si>
  <si>
    <t>Ver
Obra</t>
  </si>
  <si>
    <t>2. Residente 1</t>
  </si>
  <si>
    <t>Residente de Interventoría</t>
  </si>
  <si>
    <t>Contrato N° 827 del 2016: Interventoría técnica, administrativa y financiera, legal, ambiental y social al proyecto mantenimiento de la malla vial de la ciudad de Tunja con la modalidad de parcheo y sello asfáltico.</t>
  </si>
  <si>
    <t>1. Certificado: Alcaldía Mayor de Tunja.
2. Contrato laboral.
Verificación:
1. Acta de liquidación.</t>
  </si>
  <si>
    <t>Contrato N° 895 - 2017: Interventoría técnica, administrativa y financiera, legal, ambiental y social al proyecto mantenimiento de la malla vial de la ciudad de Tunja con la modalidad de parcheo y sello asfáltico etapa II.</t>
  </si>
  <si>
    <t>Contrato N° 1631 de 2018: Interventoría técnica, administrativa, financiera, jurídica, contable y ambiental al contrato de obra que se deriva del convenio cuyo objeto es: Aunar esfuerzos entre el departamento y el municipio de Umbita para el mejoramiento y pavimentación de la vía Umbita - Turmequé K5+160 - K8+160 de Umbita, Boyacá, Centro Oriente.</t>
  </si>
  <si>
    <t>1. Certificado: Departamento de Boyacá.
2. Contrato laboral.
Verificación:
1. Acta de liquidación.</t>
  </si>
  <si>
    <t>Contrato N° 2213 - 2019: Interventoría técnica, administrativa, financiera, jurídica, contable y ambiental al contrato de obra cuyo objeto es el Mejoramiento de la vía y construcción de puente para el tráfico pesado y su integración a la red vial nacional en el municipio de Paipa, Boyacá.</t>
  </si>
  <si>
    <t>1. Certificado: Departamento de Boyacá.
2. Contrato laboral.
Verificación:
1. Actas de reinicio 1, 2, 3, 4 y 5.</t>
  </si>
  <si>
    <t>N.R.</t>
  </si>
  <si>
    <t>Consorcio Feyka Fira 2019</t>
  </si>
  <si>
    <t>Contrato N° MFLP-001-2019: Mejoramiento de la vía secundaria departamental 61 BYA, por Firavitoba en el tramo de la Bomba Terpel hasta el Puente Pesca, departamento de Boyacá.</t>
  </si>
  <si>
    <t>1. Acta de recibo final.
2. Acta de terminación.</t>
  </si>
  <si>
    <t>3. Residente 2</t>
  </si>
  <si>
    <t>Pavimentos Técnicos y Cía. Ltda.</t>
  </si>
  <si>
    <t>Residente de Obra</t>
  </si>
  <si>
    <t>Contrato N° NS-PC-21-2009: Pavimentación vías Planta Prismacolor Bogotá D.C.</t>
  </si>
  <si>
    <t>Convenio N° 146 de 2010: Pavimentación, mantenimiento y reparcheo de la malla vial urbana del municipio de Cogua.</t>
  </si>
  <si>
    <t>Contrato N° 024-2014: Interventoría técnica, administrativa, jurídica y financiera para la rehabilitación y mejoramiento de la vía Camellón La Virginia Vereda La Virginia sector Canteras municipio de Ricaurte.</t>
  </si>
  <si>
    <t>Contrato N° NS-PC-21-2015: Interventoría técnica, administrativa, jurídica y financiera, mantenimiento y mejoramiento de la vía vereda El Rodeo - La Esperanza Mundo Nuevo, municipio de La Calera del departamento de Cundinamarca.</t>
  </si>
  <si>
    <t>Contrato N° 001 de 2019: Pavimentación de las vías urbanas en la copropiedad Condominio Hacienda La Estancia, ubicada en el municipio de Melgar y con sede alterna en la ciudad de Bogotá.</t>
  </si>
  <si>
    <t>4. Pavimentos</t>
  </si>
  <si>
    <t>Especialista Geotécnico Vial y Pavimentos</t>
  </si>
  <si>
    <t>Contrato N° 2756 de 2021: Interventoría técnica, administrativa, financiera, jurídica, contable y ambiental al contrato de obra cuyo objeto es: Mejoramiento de la vía Nobsa - Chameza - Nazareth - Sogamoso primera parte.</t>
  </si>
  <si>
    <t>1. Certificado: Departamento de Boyacá.
2. Contrato laboral.
No es posible verificar documentos adicionales.</t>
  </si>
  <si>
    <t>5. Estructuras</t>
  </si>
  <si>
    <t>Especialista en Estructuras</t>
  </si>
  <si>
    <t>Contrato N° 068 de 2009: Construcción del puente sobre el Río Mulato municipio de Mocoa departamento del Putumayo.</t>
  </si>
  <si>
    <t>1. Certificación: Departamento del Putumayo.
2. Contrato laboral.
No es posible verificar documentos adicionales.</t>
  </si>
  <si>
    <t>6. Ambiental</t>
  </si>
  <si>
    <t>7. Inspector de Obra 1</t>
  </si>
  <si>
    <t>César Hernando Figueroa Báez</t>
  </si>
  <si>
    <t>Inspector de Obra</t>
  </si>
  <si>
    <t>Contrato N° 2064 de 2011: Interventoría técnica, administrativa y financiera al contrato de obra que suscriba el municipio de Moniquirá con ocasión a la celebración del convenio de cooperación interadministrativo N° 1525 de 2011 cuyo objeto es contratar por el sistema de precios unitarios a costos fijos sin reajustes, las obras requeridas para convenio 1525 de 2011 mejoramiento y mantenimiento de la vía urbana carrera 9 entre acceso a la Industria Licorera de Boyacá y salida a Santa Sofía y Comfaboy perteneciente a la Provincia de Ricaurte.</t>
  </si>
  <si>
    <t>Contrato N° 518/2013: Realizar la interventoría administrativa, técnica y financiera cuyo objeto es mantenimiento, rehabilitación y mejoramiento de la malla vial de la ciudad de Tunja, sector A sector B sector C etapa 3 (a los contratos de obra pública N° 388 y 389 de mayo 31 de 2013).</t>
  </si>
  <si>
    <t>1. Acta de liquidación.</t>
  </si>
  <si>
    <t>8. Inspector de Obra 2</t>
  </si>
  <si>
    <t>9. Topógrafo</t>
  </si>
  <si>
    <t>10. SISO 1</t>
  </si>
  <si>
    <t>Roblin Silva Espitia
Ingeniero Contratista</t>
  </si>
  <si>
    <t>Inspector SISO</t>
  </si>
  <si>
    <t>Contrato N° 37 de 2015: Interventoría técnica, administrativa y financiera del contrato mejoramiento, mantenimiento y conservación de las vías Veredas Centro, Vereda Quirbaquira - Sector Loma Alta, Chapas, Curva del Diablo Sector 1 y Sector 2 en el municipio de Arcabuco, departamento de Boyacá.</t>
  </si>
  <si>
    <t>Contrato N° 230 de 2015: Interventoría técnica, administrativa y financiera al contrato de obra cuyo objeto es la: Construcción vía en piedra labor y andenes en adoquín barrio Santander municipio de Villa de Leyva.</t>
  </si>
  <si>
    <t>Contrato N° 001-01-2019: Interventoría administrativa, jurídica, financiera, técnica y ambiental para el mejoramiento de la vía rural que conduce del casco urbano a la vereda Sirguaza en el municipio de Mongua - Boyacá.</t>
  </si>
  <si>
    <t>11. SISO 2</t>
  </si>
  <si>
    <t>Contrato N° 213 de 2012: Interventoría técnica, administrativa y financiera al proyecto cuyo objeto es: Mantenimiento y mejoramiento de la malla vial de la ciudad de Tunja - Etapa 1.</t>
  </si>
  <si>
    <t>1. Certificación: Alcaldía Mayor de Tunja.
2. Contrato laboral.
Verificación:
1. Acta de liquidación.</t>
  </si>
  <si>
    <t>Contrato N° 518 de 2013: Realizar la interventoría administrativa, técnica y financiera cuyo objeto es: Mantenimiento, rehabilitación y/o mejoramiento de la malla vial de la ciudad de Tunja.</t>
  </si>
  <si>
    <t>1. Certificación: Alcaldía Mayor de Tunja.
2. Contrato laboral.</t>
  </si>
  <si>
    <t>Contrato N° 1231 de 2014: Interventoría técnica, administrativa, financiera, jurídica, ambiental y social al proyecto cuyo objeto es: Mantenimiento, mejoramiento y/o recuperación de la Avenida Colón entre calle 21 y calle 24, Avenida Colón entre calle 24 y la Plazoleta Muisca y Avenida Maldonado doble calzada entre Plazoleta Muisca y Glorieta Norte.</t>
  </si>
  <si>
    <t>1. Certificación: Alcaldía Mayor de Tunja.
2. Contrato laboral.
Verificación:
1. Acta de terminación.</t>
  </si>
  <si>
    <t>12. Cadenero 1</t>
  </si>
  <si>
    <t>13. Cadenero 2</t>
  </si>
  <si>
    <t>14. Cadenero 3</t>
  </si>
  <si>
    <t>15. Cadenero 4</t>
  </si>
  <si>
    <t>9 Requisitos del personal mínimo del Contratista</t>
  </si>
  <si>
    <t>No menor de ocho (8) años, contados a partir de la fecha de expedición de la tarjeta profesional y la fecha de cierre del presente proceso de contratación.</t>
  </si>
  <si>
    <t>No menor de Seis (6) años, contados a partir de la fecha de expedición de la tarjeta profesional y la fecha de cierre del presente proceso de contratación.</t>
  </si>
  <si>
    <t>No menor de tres (3) años, contados a partir de la fecha de expedición de la tarjeta profesional y la fecha de cierre del plazo del presente proceso de contratación.</t>
  </si>
  <si>
    <t>No menor de seis (6) años, contados a partir de la fecha de expedición de la tarjeta profesional y la fecha de cierre del plazo del presente proceso de contratación.</t>
  </si>
  <si>
    <t xml:space="preserve"> Debe demostrar experiencia en los últimos 2 años relacionadas con obras de infraestructural vial en zonas rurales</t>
  </si>
  <si>
    <t>No menor de tres (3) años, contados a partir de estar ejerciendo este cargo y la fecha de cierre del plazo del presente proceso de contratación.</t>
  </si>
  <si>
    <t>Persona con conocimientos técnicos en la rama de la construcción capaz de dirigir y supervisar un proyecto desde el inicio hasta su entrega final. Persona con valores éticos, capacidad para tomar decisiones y características de liderazgo y organización; además de un buen sentido de la comunicación para transmitir ideas tanto a los profesionales como a las ayudantes y oficiales que estarán a su cargo. Experiencia en lectura de planos estructurales, eléctricos, hidráulicos, y en general todo aquellos documentos que hacen parte de un proyecto de infraestructura vial.</t>
  </si>
  <si>
    <t>Ingeniero residente de obra</t>
  </si>
  <si>
    <t>Director de obra</t>
  </si>
  <si>
    <t>Especialista en geotecnia vial y pavimentos (Calidad de concretos)</t>
  </si>
  <si>
    <t>Profesional ambiental - SISO</t>
  </si>
  <si>
    <t>Profesional social</t>
  </si>
  <si>
    <t>Maestro de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</si>
</sst>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54222235786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542222357860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2" fontId="2" fillId="0" borderId="0" xfId="0" applyNumberFormat="1" applyFont="1"/>
    <xf numFmtId="9" fontId="0" fillId="0" borderId="0" xfId="0" applyNumberFormat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center" vertical="center" wrapText="1"/>
    </xf>
    <xf numFmtId="0" fontId="8" fillId="0" borderId="0" xfId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8" fillId="0" borderId="6" xfId="1" applyBorder="1" applyAlignment="1">
      <alignment horizontal="center" vertical="center" wrapText="1"/>
    </xf>
    <xf numFmtId="0" fontId="8" fillId="0" borderId="2" xfId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/>
    </xf>
    <xf numFmtId="0" fontId="2" fillId="18" borderId="7" xfId="0" applyFont="1" applyFill="1" applyBorder="1" applyAlignment="1">
      <alignment horizontal="center" vertical="center"/>
    </xf>
    <xf numFmtId="0" fontId="2" fillId="18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/>
    </xf>
    <xf numFmtId="0" fontId="8" fillId="0" borderId="7" xfId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0" borderId="6" xfId="0" applyFont="1" applyFill="1" applyBorder="1" applyAlignment="1">
      <alignment horizontal="center" vertical="center"/>
    </xf>
    <xf numFmtId="0" fontId="2" fillId="20" borderId="7" xfId="0" applyFont="1" applyFill="1" applyBorder="1" applyAlignment="1">
      <alignment horizontal="center" vertical="center"/>
    </xf>
    <xf numFmtId="0" fontId="2" fillId="2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protect.checkpoint.com/v2/___https:/www.contratos.gov.co/consultas/detalleProceso.do?numConstancia=19-15-9010069&amp;g-recaptcha-response=03AL8dmw83neAxjlt02Qw-FP90adP2k3y3UL5jTUKaYUohxQCixsq1lQwtSwLSv7mh41BdK0qWXzH3eMScmf7w52cWKJ-c7X7GMqODb2lIwMbLdO4OPGuogLmQaAMZC-3EeFPa15IoyJ7XXuCzN9HLlBlm4-U5tIWDm3qFAY82Xf0UaOGZMw7GQV6QhDiBQOiBUlkUgNaVB96KY-5fc8odjEiKnhxoyJTPs8_S3Qe5G5ik8NRyRWHMz9Lb0NhGtAapn8qmLOjOabCP4vde8SPb8ydJspmOexzkZ12KjP1LGgIK7nV80gw5dVdpWaLY93AIZbaORcFIT5YOJcFJ8cdVplx9skdEAUznxEVGe8oVfQg7RgxDarw2YInwSHiff7WPjfMeMwhRH08Fbe6pLOyx_DCpi9uqv7PPMSf4W8P_-v0IHtknJ_C0OwltdSvbm7dXIgz8aalAK14AqAjfhCXOvow5_i56RWaIkUozuM_t_wQevvVzJach5JX0a5EFpyox2e6sKml8XYiBSuNX58A78bSjmoVxmXBZHcelZtkx9nrr1YOAIR4y_Nr3moHzf847dIScQ6qLF5TM___.Y3AxOnN1bW1haG9sZGluZ2dydXBvYXJnb3M6YzpvOmFmZThjODgxYWQ0N2QwODNhMmFjODk3NjU5MWY1YmU1OjY6YmZiMjo3YjRkNjA0YmRkMTFmNDE2YWRlNTJiZjE4ODQxMDRjMDYzOTgyMTUzMThmOTAyNWMwMGI5YTdiNGY1ZjY3N2U2OnA6Rg" TargetMode="External"/><Relationship Id="rId18" Type="http://schemas.openxmlformats.org/officeDocument/2006/relationships/hyperlink" Target="https://protect.checkpoint.com/v2/___https:/www.contratos.gov.co/consultas/detalleProceso.do?numConstancia=18-15-7599905&amp;g-recaptcha-response=03AL8dmw9RxVylNsAVEJ-nL__7POGtFZUniobBPyER2r3hGK7_NS3dGXZmsNDJ7g4EmZlYMGXrRELxNyW7NOMcXB4wowkn4wHL68aWn_8W4jE2FtFmayv6YIo5B3GA-UVU_sk5l4D2XRxKlzNU1jVOgSBWylTLeK5hgE_EWgGwPyLwCM6nbg9JjfmSrRBIGDqadHZR-r0R9fo2RRW-OEjKK8YSWBTFzTQkqEGfussd1xgpYXkp9skWlBanIWC9pMfQ37nelH3qxQzZI54QewL4r0x87V8TwW3wr6p2vlujIOG8JhnAEfKIIquXtJi7sVe34aP3fvT1UM62mxXX1dH1ve0bpx283Wh_NQR8FtDDgZAaPWid1Q-Wjcon-jui8-K02-zzFsqw87fp42IgfMqnWdGhFUHRo9WPVfa52Ln5cZ28StNtFRjeu-Y-0JPYz2UW14bldzhsXYbqDu7yLzGie0qfCflyUNH-f8_NdW8Ey-UYgjCkKJRQQLHatjs_cFiW8KbGZ73k9qN5qBZDgWJaPCofDO6I_w81k6zOpdpIqyNQWpwK1aibbgcLG6HSEDT8pl4NOWV6Fqvx___.Y3AxOnN1bW1haG9sZGluZ2dydXBvYXJnb3M6YzpvOmFmZThjODgxYWQ0N2QwODNhMmFjODk3NjU5MWY1YmU1OjY6N2Q0Zjo5NzMwMzM3MTEwNzBiNGE1MDFkODlkYmZhYzQ0ZWU3MTUxNjRlMWFmMTAxOTJjYTA3MWExYWFiMDhjMDhiOGEzOnA6Rg" TargetMode="External"/><Relationship Id="rId26" Type="http://schemas.openxmlformats.org/officeDocument/2006/relationships/hyperlink" Target="https://protect.checkpoint.com/v2/___https:/www.contratos.gov.co/consultas/detalleProceso.do?numConstancia=15-15-3456923&amp;g-recaptcha-response=03AL8dmw_-U1kKxCLxQoWmPSJIPTIHTQruCeqF-yTgOM9GEwWQ4DcPOqWBNEe3__EcwnXjzUrnNmDF1OdbwIa3YwuG5UvaK2U_hGmTglP2O6-PdV1q-Y-SpAcaNdW8uwBMveRBzbbEP8yvN085EXSgMa9S-gUj8DuAkHhuXL19OjktjNCvV8lUtaejGkGKPngRKi1v7E_c2ImQQ590r21DJoFDUGQRbiVjUeR8-YpMbnGt4IO-D5hwgLSD3tdjrLHsegKkJAGWXd2yMZ5Gc_4bhsURm56YoHzHIoe5uWEOevt1o62vkr5lMCoNsi3-aCGwbx2AB4WhBa9ve1UC44suhOkbDRk_92Yh3fAGsSY01tXFSYjmm0L-f5xLF5w4UrxbVtlXTK3oBw_eE3Ak0YnQeMaA540w4-blDiZcs44djc70Mx6hF9Ewa8qCLEzmtKa45zi41mnHQ4AWY_kS_0YxHcT31Kh9Fix-ua3uX2ekmnAmTaZEHCcorn4zISY7EQ_vcqEx_QlPBiFtKLCUl9wzo9FC6XKQPU2vFA3FUcHwfJ-0hKAlntzt3dkpgmFIgu_Ig7wjwG_AtOUv0j_ACLWPM3lvhUlukxMG9_jfytC45PeNPfTG3oD9wPM___.Y3AxOnN1bW1haG9sZGluZ2dydXBvYXJnb3M6YzpvOmFmZThjODgxYWQ0N2QwODNhMmFjODk3NjU5MWY1YmU1OjY6N2U3NzoxNjFlMTUzOTY0OGVkZTc5M2I1M2E0ZmEzNmM0MmU2ZWE4N2RlYTRjOTcxNDliMGZlYWUzZjIxZDI5ZmQ5MmRkOnA6Rg" TargetMode="External"/><Relationship Id="rId21" Type="http://schemas.openxmlformats.org/officeDocument/2006/relationships/hyperlink" Target="https://protect.checkpoint.com/v2/___https:/www.contratos.gov.co/consultas/detalleProceso.do?numConstancia=17-15-6752313&amp;g-recaptcha-response=03AL8dmw9Cqv_U9tl3XkNdND0aQZy2kO40D6UdrZ3tDCwcp3Y_Ue03wGoBPk2esEWVBGb-qmV6vL06_4-efDvWUv2lGGnCSaipIV3hcLu6bZo0LV0yJNgOZtTFkHE-C9UqMPrWulazbIEoEQzfijZh2_xcTq0-7BeJwZaj8RH58q1Dn1fHL2YaroPVAOKxrMElnuM43mCJDZ5zqy_D0ZeoPrNs3ho49JSJy4HWv9z3Uq8Qk-FfE-6jJ0IcQE5RtyHZqcsnvy2eCM_YywP_0mw4XLFENoMP2l5bLUSDdwcqDnv6fENUT5JJngNTmUM8ehf5-o-ClONiDniFJRJ_YMcakmRJ5P6FlF3RwwPpQBdkKN6Q1Wii2Fvo73Zjz90H5LxFMnfaV31MZAUl_CEnLrDQNBsiMZOR6BzrkdwZ9epAh2CctQhU1F0Ty_G9ds0Wi8m_xI5nUfU2T5J_ryoYrSNwgxQdCk30VrgWIdYteKt-r6t-OGAY4ccY28WhXvTEtt9IJuJJxixPGNvcpJqU9fen71VV0wbRpYRZLfhoC3SP1jTCh_-KF9jADFs___.Y3AxOnN1bW1haG9sZGluZ2dydXBvYXJnb3M6YzpvOmFmZThjODgxYWQ0N2QwODNhMmFjODk3NjU5MWY1YmU1OjY6MmY4NTphZmZlMjkyYmI4MjI3NzI1ZGRlMTg3ZjU4MzYyYzdhN2JjOTlhNDk1ODc5MjJmN2NlNjc2N2I3ZWI3NmJhYTBmOnA6Rg" TargetMode="External"/><Relationship Id="rId34" Type="http://schemas.openxmlformats.org/officeDocument/2006/relationships/hyperlink" Target="https://protect.checkpoint.com/v2/___https:/www.contratos.gov.co/consultas/detalleProceso.do?numConstancia=19-21-12773&amp;g-recaptcha-response=03AL8dmw8CP_q-sVLDMxvzlSn5Q05vDL-4VXopvgu-aYCai0KjIN2FRiCty0uijyxpa2kkrg7E77M7lp0wcsFb9KOEaj6730E44-1cnEM5-IDJY6PMq4-nl7JWuVmJHLIh-uGAouB8QqD6FrXPNzlyjMCJpP-G2mGYmukLMCY1ycVUY1Fm4CVQGHhuJiHpTZwt3rHsoX6iQs2Tc5hSajMbs_o_QiGOVMY1yOH6bmf01hpuYP33ddTYOPD1piExr4oIyWtob4zpv3v-CyQD0mIGLMhsvl7fjF6hz26phyyPKCQhPTkORgrz6bDCA04HWWnN3M42AML8F9LKcYh9I-I_zbgUsLjI5HqlEtOwjyLQ7fSiFY62YxbY0MGlIOzNRC2Zzlw342vVSQYor2nZGiyWR5A_YTeNqv9W_kxYkVnU_nLOSyka1SufCazzalAnrOUsCbHkMHZ7xz7UTN6eqH07pSvAT0wzS81BmoXt8x7odg42RZVO6d8zMz0EBCi_Oaj1-8xYWH4yay-rxeAhx0URILWj1CATgz244ifRLRKW-4Kg0HPyBWOmYLW5kjL-eJ3UuI3NbqKnHHTU___.Y3AxOnN1bW1haG9sZGluZ2dydXBvYXJnb3M6YzpvOmFmZThjODgxYWQ0N2QwODNhMmFjODk3NjU5MWY1YmU1OjY6OWNmYTplODkwZjVjMDY0ZjBjYTY4MTQxNGJjNDhlN2UyZDY0Nzk0YWExNmZhZDMyOGY1MWZmZDljNzQ1YTQxMzE2MWJlOnA6Rg" TargetMode="External"/><Relationship Id="rId7" Type="http://schemas.openxmlformats.org/officeDocument/2006/relationships/hyperlink" Target="https://protect.checkpoint.com/v2/___https:/www.contratos.gov.co/consultas/detalleProceso.do?numConstancia=17-15-6752313&amp;g-recaptcha-response=03AL8dmw9Cqv_U9tl3XkNdND0aQZy2kO40D6UdrZ3tDCwcp3Y_Ue03wGoBPk2esEWVBGb-qmV6vL06_4-efDvWUv2lGGnCSaipIV3hcLu6bZo0LV0yJNgOZtTFkHE-C9UqMPrWulazbIEoEQzfijZh2_xcTq0-7BeJwZaj8RH58q1Dn1fHL2YaroPVAOKxrMElnuM43mCJDZ5zqy_D0ZeoPrNs3ho49JSJy4HWv9z3Uq8Qk-FfE-6jJ0IcQE5RtyHZqcsnvy2eCM_YywP_0mw4XLFENoMP2l5bLUSDdwcqDnv6fENUT5JJngNTmUM8ehf5-o-ClONiDniFJRJ_YMcakmRJ5P6FlF3RwwPpQBdkKN6Q1Wii2Fvo73Zjz90H5LxFMnfaV31MZAUl_CEnLrDQNBsiMZOR6BzrkdwZ9epAh2CctQhU1F0Ty_G9ds0Wi8m_xI5nUfU2T5J_ryoYrSNwgxQdCk30VrgWIdYteKt-r6t-OGAY4ccY28WhXvTEtt9IJuJJxixPGNvcpJqU9fen71VV0wbRpYRZLfhoC3SP1jTCh_-KF9jADFs___.Y3AxOnN1bW1haG9sZGluZ2dydXBvYXJnb3M6YzpvOmFmZThjODgxYWQ0N2QwODNhMmFjODk3NjU5MWY1YmU1OjY6MmY4NTphZmZlMjkyYmI4MjI3NzI1ZGRlMTg3ZjU4MzYyYzdhN2JjOTlhNDk1ODc5MjJmN2NlNjc2N2I3ZWI3NmJhYTBmOnA6Rg" TargetMode="External"/><Relationship Id="rId12" Type="http://schemas.openxmlformats.org/officeDocument/2006/relationships/hyperlink" Target="https://protect.checkpoint.com/v2/___https:/www.contratos.gov.co/consultas/detalleProceso.do?numConstancia=18-15-7599905&amp;g-recaptcha-response=03AL8dmw9RxVylNsAVEJ-nL__7POGtFZUniobBPyER2r3hGK7_NS3dGXZmsNDJ7g4EmZlYMGXrRELxNyW7NOMcXB4wowkn4wHL68aWn_8W4jE2FtFmayv6YIo5B3GA-UVU_sk5l4D2XRxKlzNU1jVOgSBWylTLeK5hgE_EWgGwPyLwCM6nbg9JjfmSrRBIGDqadHZR-r0R9fo2RRW-OEjKK8YSWBTFzTQkqEGfussd1xgpYXkp9skWlBanIWC9pMfQ37nelH3qxQzZI54QewL4r0x87V8TwW3wr6p2vlujIOG8JhnAEfKIIquXtJi7sVe34aP3fvT1UM62mxXX1dH1ve0bpx283Wh_NQR8FtDDgZAaPWid1Q-Wjcon-jui8-K02-zzFsqw87fp42IgfMqnWdGhFUHRo9WPVfa52Ln5cZ28StNtFRjeu-Y-0JPYz2UW14bldzhsXYbqDu7yLzGie0qfCflyUNH-f8_NdW8Ey-UYgjCkKJRQQLHatjs_cFiW8KbGZ73k9qN5qBZDgWJaPCofDO6I_w81k6zOpdpIqyNQWpwK1aibbgcLG6HSEDT8pl4NOWV6Fqvx___.Y3AxOnN1bW1haG9sZGluZ2dydXBvYXJnb3M6YzpvOmFmZThjODgxYWQ0N2QwODNhMmFjODk3NjU5MWY1YmU1OjY6N2Q0Zjo5NzMwMzM3MTEwNzBiNGE1MDFkODlkYmZhYzQ0ZWU3MTUxNjRlMWFmMTAxOTJjYTA3MWExYWFiMDhjMDhiOGEzOnA6Rg" TargetMode="External"/><Relationship Id="rId17" Type="http://schemas.openxmlformats.org/officeDocument/2006/relationships/hyperlink" Target="https://protect.checkpoint.com/v2/___https:/www.contratos.gov.co/consultas/detalleProceso.do?numConstancia=17-15-6752313&amp;g-recaptcha-response=03AL8dmw9Cqv_U9tl3XkNdND0aQZy2kO40D6UdrZ3tDCwcp3Y_Ue03wGoBPk2esEWVBGb-qmV6vL06_4-efDvWUv2lGGnCSaipIV3hcLu6bZo0LV0yJNgOZtTFkHE-C9UqMPrWulazbIEoEQzfijZh2_xcTq0-7BeJwZaj8RH58q1Dn1fHL2YaroPVAOKxrMElnuM43mCJDZ5zqy_D0ZeoPrNs3ho49JSJy4HWv9z3Uq8Qk-FfE-6jJ0IcQE5RtyHZqcsnvy2eCM_YywP_0mw4XLFENoMP2l5bLUSDdwcqDnv6fENUT5JJngNTmUM8ehf5-o-ClONiDniFJRJ_YMcakmRJ5P6FlF3RwwPpQBdkKN6Q1Wii2Fvo73Zjz90H5LxFMnfaV31MZAUl_CEnLrDQNBsiMZOR6BzrkdwZ9epAh2CctQhU1F0Ty_G9ds0Wi8m_xI5nUfU2T5J_ryoYrSNwgxQdCk30VrgWIdYteKt-r6t-OGAY4ccY28WhXvTEtt9IJuJJxixPGNvcpJqU9fen71VV0wbRpYRZLfhoC3SP1jTCh_-KF9jADFs___.Y3AxOnN1bW1haG9sZGluZ2dydXBvYXJnb3M6YzpvOmFmZThjODgxYWQ0N2QwODNhMmFjODk3NjU5MWY1YmU1OjY6MmY4NTphZmZlMjkyYmI4MjI3NzI1ZGRlMTg3ZjU4MzYyYzdhN2JjOTlhNDk1ODc5MjJmN2NlNjc2N2I3ZWI3NmJhYTBmOnA6Rg" TargetMode="External"/><Relationship Id="rId25" Type="http://schemas.openxmlformats.org/officeDocument/2006/relationships/hyperlink" Target="https://protect.checkpoint.com/v2/___https:/www.contratos.gov.co/consultas/detalleProceso.do?numConstancia=17-15-6752313&amp;g-recaptcha-response=03AL8dmw9Cqv_U9tl3XkNdND0aQZy2kO40D6UdrZ3tDCwcp3Y_Ue03wGoBPk2esEWVBGb-qmV6vL06_4-efDvWUv2lGGnCSaipIV3hcLu6bZo0LV0yJNgOZtTFkHE-C9UqMPrWulazbIEoEQzfijZh2_xcTq0-7BeJwZaj8RH58q1Dn1fHL2YaroPVAOKxrMElnuM43mCJDZ5zqy_D0ZeoPrNs3ho49JSJy4HWv9z3Uq8Qk-FfE-6jJ0IcQE5RtyHZqcsnvy2eCM_YywP_0mw4XLFENoMP2l5bLUSDdwcqDnv6fENUT5JJngNTmUM8ehf5-o-ClONiDniFJRJ_YMcakmRJ5P6FlF3RwwPpQBdkKN6Q1Wii2Fvo73Zjz90H5LxFMnfaV31MZAUl_CEnLrDQNBsiMZOR6BzrkdwZ9epAh2CctQhU1F0Ty_G9ds0Wi8m_xI5nUfU2T5J_ryoYrSNwgxQdCk30VrgWIdYteKt-r6t-OGAY4ccY28WhXvTEtt9IJuJJxixPGNvcpJqU9fen71VV0wbRpYRZLfhoC3SP1jTCh_-KF9jADFs___.Y3AxOnN1bW1haG9sZGluZ2dydXBvYXJnb3M6YzpvOmFmZThjODgxYWQ0N2QwODNhMmFjODk3NjU5MWY1YmU1OjY6MmY4NTphZmZlMjkyYmI4MjI3NzI1ZGRlMTg3ZjU4MzYyYzdhN2JjOTlhNDk1ODc5MjJmN2NlNjc2N2I3ZWI3NmJhYTBmOnA6Rg" TargetMode="External"/><Relationship Id="rId33" Type="http://schemas.openxmlformats.org/officeDocument/2006/relationships/hyperlink" Target="https://protect.checkpoint.com/v2/___https:/www.contratos.gov.co/consultas/detalleProceso.do?numConstancia=18-15-7599905&amp;g-recaptcha-response=03AL8dmw9RxVylNsAVEJ-nL__7POGtFZUniobBPyER2r3hGK7_NS3dGXZmsNDJ7g4EmZlYMGXrRELxNyW7NOMcXB4wowkn4wHL68aWn_8W4jE2FtFmayv6YIo5B3GA-UVU_sk5l4D2XRxKlzNU1jVOgSBWylTLeK5hgE_EWgGwPyLwCM6nbg9JjfmSrRBIGDqadHZR-r0R9fo2RRW-OEjKK8YSWBTFzTQkqEGfussd1xgpYXkp9skWlBanIWC9pMfQ37nelH3qxQzZI54QewL4r0x87V8TwW3wr6p2vlujIOG8JhnAEfKIIquXtJi7sVe34aP3fvT1UM62mxXX1dH1ve0bpx283Wh_NQR8FtDDgZAaPWid1Q-Wjcon-jui8-K02-zzFsqw87fp42IgfMqnWdGhFUHRo9WPVfa52Ln5cZ28StNtFRjeu-Y-0JPYz2UW14bldzhsXYbqDu7yLzGie0qfCflyUNH-f8_NdW8Ey-UYgjCkKJRQQLHatjs_cFiW8KbGZ73k9qN5qBZDgWJaPCofDO6I_w81k6zOpdpIqyNQWpwK1aibbgcLG6HSEDT8pl4NOWV6Fqvx___.Y3AxOnN1bW1haG9sZGluZ2dydXBvYXJnb3M6YzpvOmFmZThjODgxYWQ0N2QwODNhMmFjODk3NjU5MWY1YmU1OjY6N2Q0Zjo5NzMwMzM3MTEwNzBiNGE1MDFkODlkYmZhYzQ0ZWU3MTUxNjRlMWFmMTAxOTJjYTA3MWExYWFiMDhjMDhiOGEzOnA6Rg" TargetMode="External"/><Relationship Id="rId2" Type="http://schemas.openxmlformats.org/officeDocument/2006/relationships/hyperlink" Target="https://protect.checkpoint.com/v2/___https:/www.contratos.gov.co/consultas/detalleProceso.do?numConstancia=12-1-81869&amp;g-recaptcha-response=03AL8dmw-yhG-IP5OgsZxtl321eZWW19H3YF_31E8NRPoQojWNybhqDUohuOVQV3i_dGoKlUZgJHgOGZU4Bo-XrxthRYkz1gKDoFlH-prLg26gIoBenFGuNAA3ku__86as0GGZx6ncPFkkrVW-q9DKBuQPBIBPMVnO-8GPzgGsxWvb7E2fjZMxOtQmv6Qnw0xjT6W6ryTfGBS0PzHcneKumStgItbtAyGUm_a7C0g28Helj_NMBJoLjjD6aHA3l36B-qKJYeZMxJP-mxgH16cuSfvmrI2sbPNCb-xI1OvwheW3Zz99vMxDUXrg3dycW0bfb8lvcvi1poNa3LxBLgchn4UCmXl5ttoOg3dfiRRUojandG_meJ0wZbCZZlCrxSNYYndTIqmKs6fE_GVx2tIxBf1umJvI23FfpqSIr0wLp8We4OG6xxNlX3GyG1e8Ve_mdIliQyKVwVaBI1NHvcWE1IgHCkWoz7J5GcE-DCIZLUQCNR_Cwm678UuoIav13Mslw60A9qjmuabsjPSiYZe5w12pEUKgrgd7FdcPjJ4x23-WUn8MwACIB5tw2wEoGsLeLD9i2cDjWp98Te-JENg5XPG3Z2kOmDHK_H6iVajWzWqBBMXBRSGfbgQ___.Y3AxOnN1bW1haG9sZGluZ2dydXBvYXJnb3M6YzpvOmFmZThjODgxYWQ0N2QwODNhMmFjODk3NjU5MWY1YmU1OjY6NTNlOTo2MDQ5MjU5ZTM1MzgyOGI0NmQ0MWFmZmNiYTUwMmJjNDU4MWYwYmU0NWMwZjNiYjY3NDRmMzE3ODViMWUzOTM4OnA6Rg" TargetMode="External"/><Relationship Id="rId16" Type="http://schemas.openxmlformats.org/officeDocument/2006/relationships/hyperlink" Target="https://protect.checkpoint.com/v2/___https:/www.contratos.gov.co/consultas/detalleProceso.do?numConstancia=16-15-5439876&amp;g-recaptcha-response=03AL8dmw9cGsUsa6kvuzY7oUpQmUYo2ShdIPwKXwxcZGh3pgJGx2-3AV2VO1bt55RApsVo3PBjWB3U57D9bupr-b7YFdt_zURExLE6p8-mPMiW7G-94q7jlpyEGjCpnkcMiaTa89OGDb4uVu5dQwR4uKlNCczwxskSDPz8zS3NjKSaEMz-vmgLHD7o0leIVwUGoCZ61CjNQXOFSrVyfI9uJXkLzdCLtWi6g-kWuxmkFglkAt6FAT1xmEkFEIENwEqFcRlrTQyJ0tS-u80Mq-ch2vduhWKaubZrgeK24wd1kVVMHY8SfZ5CwWCaX25yw8KkHkmGtpfrYCqvMTy-8UUb-_b_poxSIgZUQ3StU0IIDU2mr-GGIC8pNNZU4NCfqzWabt8wo7k6YX-iROVOqnguPnslzaHmnJg6OzOauzTY5u5NBX0IzVkFC2FLREBuTHWrMtaBLa03Oul8qHCbrtBpBvDYFFUQ1SSB8ZBc1UsEOQ8R8_dEmqqKpSRX4N10c1RTyX81ENlfGsInQy7I6DrRpB9vEPHab0kT8t6zrkov9ngsv-CS7f9SglYf9UcbbQyHGJSLNZryWsLU___.Y3AxOnN1bW1haG9sZGluZ2dydXBvYXJnb3M6YzpvOmFmZThjODgxYWQ0N2QwODNhMmFjODk3NjU5MWY1YmU1OjY6ZTc1NDpkMjU0ZDVhMTQ1ZDRmNThkNjk3OGFiNzUxYWU1MDU3Mjg0ZDQ2YTQxYjY1MTJmNDZkMjhlZGQ4YmIwZDA5NDk0OnA6Rg" TargetMode="External"/><Relationship Id="rId20" Type="http://schemas.openxmlformats.org/officeDocument/2006/relationships/hyperlink" Target="https://protect.checkpoint.com/v2/___https:/www.contratos.gov.co/consultas/detalleProceso.do?numConstancia=09-1-46052&amp;g-recaptcha-response=03AL8dmw-C13oR5UnwGdsJC9K37wSQBQTXylUUhMNDg_3K8ZiFw5BhGhR2QNo5d8MnGUgFuf9pDvWZSESKDBw0Mcp7avJo8Q7wRQILK4hulF_iaCzISevUvzTzHfn74U608GhvnUF90JANwoarubSg9W6Sj4qQHDZpHC0lms2JQhL9vnsfg1uB3zXVUCSWy-HuorZ4tFQNR0wmy_9Gxyjm-mTLVHZpRhHQNHM0Tg5X8h_UNMMVObGDEDACFSiEWX05k_3TL256zHVctldTjC-fQBT-SEeq7FRHXZHYW_98j29GAmfKgGt7GZzNIrwcGdgpFCWmcRHb4aLY3rQDBmltDKciAI_pA_1vUrxDeIvtj6fB4ly_EURBY6fFs_IDSl_LOOysYxwjLFAyueViUh5YrxnzuT553rVNzIwgTy6v12Nci6fgje0tffFP9eVPDt0TtE0aV7L3sClkXpBxsyhzLdET5ty4aSy9SuQ8XCQMP-gXujjrTjyqNfzoXDspSf_AKQyICw18y1QaiZOX1Nx8b1eU-Hfrwxymrof1CkgcZ5dS_LIb9PAg7m3naSHvwn6MPYhApdc6ZxFqYG9KOEB9HyFIFiYO0ejGoiVXXHCPUwSHa_IsC2UMb1k___.Y3AxOnN1bW1haG9sZGluZ2dydXBvYXJnb3M6YzpvOmFmZThjODgxYWQ0N2QwODNhMmFjODk3NjU5MWY1YmU1OjY6MmZmYTphMWE3NzlkMDNiNzQ1ZGFmOTkyY2U2Nzc2NDU1MWY5Y2E2ZGNmMjNhYTE5Yjc5NWMzNTA0ODkzYmU3ODU5NmUyOnA6Rg" TargetMode="External"/><Relationship Id="rId29" Type="http://schemas.openxmlformats.org/officeDocument/2006/relationships/hyperlink" Target="https://protect.checkpoint.com/v2/___https:/www.contratos.gov.co/consultas/detalleProceso.do?numConstancia=12-10-151958&amp;g-recaptcha-response=03AL8dmw9RT_9JLKiT2Z2wyKRFg1Jh6V10rR1qv839LrWOk-Kyp3EtC19f6nUbWBIlEuS14UOfSWKtmRy5CiPNHvf_Q0j9dwaqgWvdjUV2JdTJSrnpF7mV5jeuHkcDBPNBPJn01vhXyI94585B7Bmdq-KlfTJiS20OxjJ8WbDML6oyjP2Aj8je-4M8E6O30RXCxuA-ZhySbYJAtydBPIYTHM7gZ5JRUzHjJWEwbmhq0OupL0WBcbiaUZteN0g3ySulTphkYPog05Zr8FyIbII8PQnn4sG24x1l_WS1oQwEmKp591UzbW7xR7HSGLvDfBsj0h-6uaQK1WUjaT-JetZZ6IVmB_8V-794kktLJp-6uV3qzc-7nvQsCegaK56EG-biezFVWy9JOps5gzR-4LD-ktFAh-UwddIrfKboKhOoBCFzxhFCVga4dQdsJws4WgB6QPm0QrPE67taFu8DqNgOeN2w2fenTpJrx6uanKTpu4NNVHKC5vhScSu0MNMy5HXivy4gRer__e-OA_ZgCicE-kMxJS6zcA6yV1JCh40oLlXKGN7rubUiQ7BC1jxgo6IKVwe5Pt1Zp6zWVo1Aw8B7Zf3XQmxTnhzEPpS_1rTLi6nTVsOjRjj8sFM___.Y3AxOnN1bW1haG9sZGluZ2dydXBvYXJnb3M6YzpvOmFmZThjODgxYWQ0N2QwODNhMmFjODk3NjU5MWY1YmU1OjY6YzFmZDo5Y2NlYjUwOWNiZDNkYTdmMzZjODAzN2M1MjUyNDdiNTEzMDQ4YjU2ZDQxNzFlNmQwNmZjZGY2ZjFhODRmMDNjOnA6Rg" TargetMode="External"/><Relationship Id="rId1" Type="http://schemas.openxmlformats.org/officeDocument/2006/relationships/hyperlink" Target="https://protect.checkpoint.com/v2/___https:/www.contratos.gov.co/consultas/detalleProceso.do?numConstancia=10-1-59593&amp;g-recaptcha-response=03AL8dmw9n_Wns8gls-DUQbECVk3zu5RW_ma5BJm2QzpMJ6DVVXD-_q9pAwG8SpHI3DZeDBZhYsoQaYzYrIZk7-5F6Bp7mHZULq9IGOlXE6CB2qaXQZ9HspiAiaNqsT9T-PYauagAESntx9wJyb2DdPDOp4_0mIPs4yZ-CdoGm5H7Ae9XpRH2mmCYtuQqsUqklKPkJR01DHAj4TTEY685_el47bHbLHTerozlsmPsUAxkU1kT5tzjaslHIFhmecMU_wAImVgGUnauuXF9QGeEYPh8yrmpnDtfPuSWHnVU3NeFz2-hfkGspv2zeCJRU9YrgSrT2-NqHA1hjQVvSFa0Td5uhmcjWa4rEX8-na-d4W_5doovL4jU1yfqFhdBaE6dvBR_Dmjp3-DIB24zShu9oqb-3bOb3k8-Fzec2lD5IRiLSW19NrMNLBxXkZpxAX3l8qQJFTZGKiXqyql6de3HFICRQ_aT_4RoY_5E-AxFHE_mll71EsuFLNbEoRWokMqCBuwgcMWn5_RzBwcRkIw7Usg9wL26ONME3Ky9EK-HlRRDPdeP1d3dTuU_VvSHerWonrMvj8-wWGa0-TqnuhmKsIgHIrX9VWXxTghIuPmQfmlwNFqJbclCacBCxDdgn9x3ujFixjDMrX__G___.Y3AxOnN1bW1haG9sZGluZ2dydXBvYXJnb3M6YzpvOmFmZThjODgxYWQ0N2QwODNhMmFjODk3NjU5MWY1YmU1OjY6N2E5Zjo0YWJhMzA1OWZmMDU2NTgwM2Y0MjI0Nzc0YjZlYmFhODljOGExYWUyZWZlMDk1ZGE0ZmI0OWJhMmFjNTAwNmNjOnA6Rg" TargetMode="External"/><Relationship Id="rId6" Type="http://schemas.openxmlformats.org/officeDocument/2006/relationships/hyperlink" Target="https://protect.checkpoint.com/v2/___https:/www.contratos.gov.co/consultas/detalleProceso.do?numConstancia=16-15-5439876&amp;g-recaptcha-response=03AL8dmw9cGsUsa6kvuzY7oUpQmUYo2ShdIPwKXwxcZGh3pgJGx2-3AV2VO1bt55RApsVo3PBjWB3U57D9bupr-b7YFdt_zURExLE6p8-mPMiW7G-94q7jlpyEGjCpnkcMiaTa89OGDb4uVu5dQwR4uKlNCczwxskSDPz8zS3NjKSaEMz-vmgLHD7o0leIVwUGoCZ61CjNQXOFSrVyfI9uJXkLzdCLtWi6g-kWuxmkFglkAt6FAT1xmEkFEIENwEqFcRlrTQyJ0tS-u80Mq-ch2vduhWKaubZrgeK24wd1kVVMHY8SfZ5CwWCaX25yw8KkHkmGtpfrYCqvMTy-8UUb-_b_poxSIgZUQ3StU0IIDU2mr-GGIC8pNNZU4NCfqzWabt8wo7k6YX-iROVOqnguPnslzaHmnJg6OzOauzTY5u5NBX0IzVkFC2FLREBuTHWrMtaBLa03Oul8qHCbrtBpBvDYFFUQ1SSB8ZBc1UsEOQ8R8_dEmqqKpSRX4N10c1RTyX81ENlfGsInQy7I6DrRpB9vEPHab0kT8t6zrkov9ngsv-CS7f9SglYf9UcbbQyHGJSLNZryWsLU___.Y3AxOnN1bW1haG9sZGluZ2dydXBvYXJnb3M6YzpvOmFmZThjODgxYWQ0N2QwODNhMmFjODk3NjU5MWY1YmU1OjY6ZTc1NDpkMjU0ZDVhMTQ1ZDRmNThkNjk3OGFiNzUxYWU1MDU3Mjg0ZDQ2YTQxYjY1MTJmNDZkMjhlZGQ4YmIwZDA5NDk0OnA6Rg" TargetMode="External"/><Relationship Id="rId11" Type="http://schemas.openxmlformats.org/officeDocument/2006/relationships/hyperlink" Target="https://protect.checkpoint.com/v2/___https:/www.contratos.gov.co/consultas/detalleProceso.do?numConstancia=17-15-6752313&amp;g-recaptcha-response=03AL8dmw9Cqv_U9tl3XkNdND0aQZy2kO40D6UdrZ3tDCwcp3Y_Ue03wGoBPk2esEWVBGb-qmV6vL06_4-efDvWUv2lGGnCSaipIV3hcLu6bZo0LV0yJNgOZtTFkHE-C9UqMPrWulazbIEoEQzfijZh2_xcTq0-7BeJwZaj8RH58q1Dn1fHL2YaroPVAOKxrMElnuM43mCJDZ5zqy_D0ZeoPrNs3ho49JSJy4HWv9z3Uq8Qk-FfE-6jJ0IcQE5RtyHZqcsnvy2eCM_YywP_0mw4XLFENoMP2l5bLUSDdwcqDnv6fENUT5JJngNTmUM8ehf5-o-ClONiDniFJRJ_YMcakmRJ5P6FlF3RwwPpQBdkKN6Q1Wii2Fvo73Zjz90H5LxFMnfaV31MZAUl_CEnLrDQNBsiMZOR6BzrkdwZ9epAh2CctQhU1F0Ty_G9ds0Wi8m_xI5nUfU2T5J_ryoYrSNwgxQdCk30VrgWIdYteKt-r6t-OGAY4ccY28WhXvTEtt9IJuJJxixPGNvcpJqU9fen71VV0wbRpYRZLfhoC3SP1jTCh_-KF9jADFs___.Y3AxOnN1bW1haG9sZGluZ2dydXBvYXJnb3M6YzpvOmFmZThjODgxYWQ0N2QwODNhMmFjODk3NjU5MWY1YmU1OjY6MmY4NTphZmZlMjkyYmI4MjI3NzI1ZGRlMTg3ZjU4MzYyYzdhN2JjOTlhNDk1ODc5MjJmN2NlNjc2N2I3ZWI3NmJhYTBmOnA6Rg" TargetMode="External"/><Relationship Id="rId24" Type="http://schemas.openxmlformats.org/officeDocument/2006/relationships/hyperlink" Target="https://protect.checkpoint.com/v2/___https:/www.contratos.gov.co/consultas/detalleProceso.do?numConstancia=16-15-5439876&amp;g-recaptcha-response=03AL8dmw9cGsUsa6kvuzY7oUpQmUYo2ShdIPwKXwxcZGh3pgJGx2-3AV2VO1bt55RApsVo3PBjWB3U57D9bupr-b7YFdt_zURExLE6p8-mPMiW7G-94q7jlpyEGjCpnkcMiaTa89OGDb4uVu5dQwR4uKlNCczwxskSDPz8zS3NjKSaEMz-vmgLHD7o0leIVwUGoCZ61CjNQXOFSrVyfI9uJXkLzdCLtWi6g-kWuxmkFglkAt6FAT1xmEkFEIENwEqFcRlrTQyJ0tS-u80Mq-ch2vduhWKaubZrgeK24wd1kVVMHY8SfZ5CwWCaX25yw8KkHkmGtpfrYCqvMTy-8UUb-_b_poxSIgZUQ3StU0IIDU2mr-GGIC8pNNZU4NCfqzWabt8wo7k6YX-iROVOqnguPnslzaHmnJg6OzOauzTY5u5NBX0IzVkFC2FLREBuTHWrMtaBLa03Oul8qHCbrtBpBvDYFFUQ1SSB8ZBc1UsEOQ8R8_dEmqqKpSRX4N10c1RTyX81ENlfGsInQy7I6DrRpB9vEPHab0kT8t6zrkov9ngsv-CS7f9SglYf9UcbbQyHGJSLNZryWsLU___.Y3AxOnN1bW1haG9sZGluZ2dydXBvYXJnb3M6YzpvOmFmZThjODgxYWQ0N2QwODNhMmFjODk3NjU5MWY1YmU1OjY6ZTc1NDpkMjU0ZDVhMTQ1ZDRmNThkNjk3OGFiNzUxYWU1MDU3Mjg0ZDQ2YTQxYjY1MTJmNDZkMjhlZGQ4YmIwZDA5NDk0OnA6Rg" TargetMode="External"/><Relationship Id="rId32" Type="http://schemas.openxmlformats.org/officeDocument/2006/relationships/hyperlink" Target="https://protect.checkpoint.com/v2/___https:/www.contratos.gov.co/consultas/detalleProceso.do?numConstancia=19-21-12773&amp;g-recaptcha-response=03AL8dmw8CP_q-sVLDMxvzlSn5Q05vDL-4VXopvgu-aYCai0KjIN2FRiCty0uijyxpa2kkrg7E77M7lp0wcsFb9KOEaj6730E44-1cnEM5-IDJY6PMq4-nl7JWuVmJHLIh-uGAouB8QqD6FrXPNzlyjMCJpP-G2mGYmukLMCY1ycVUY1Fm4CVQGHhuJiHpTZwt3rHsoX6iQs2Tc5hSajMbs_o_QiGOVMY1yOH6bmf01hpuYP33ddTYOPD1piExr4oIyWtob4zpv3v-CyQD0mIGLMhsvl7fjF6hz26phyyPKCQhPTkORgrz6bDCA04HWWnN3M42AML8F9LKcYh9I-I_zbgUsLjI5HqlEtOwjyLQ7fSiFY62YxbY0MGlIOzNRC2Zzlw342vVSQYor2nZGiyWR5A_YTeNqv9W_kxYkVnU_nLOSyka1SufCazzalAnrOUsCbHkMHZ7xz7UTN6eqH07pSvAT0wzS81BmoXt8x7odg42RZVO6d8zMz0EBCi_Oaj1-8xYWH4yay-rxeAhx0URILWj1CATgz244ifRLRKW-4Kg0HPyBWOmYLW5kjL-eJ3UuI3NbqKnHHTU___.Y3AxOnN1bW1haG9sZGluZ2dydXBvYXJnb3M6YzpvOmFmZThjODgxYWQ0N2QwODNhMmFjODk3NjU5MWY1YmU1OjY6OWNmYTplODkwZjVjMDY0ZjBjYTY4MTQxNGJjNDhlN2UyZDY0Nzk0YWExNmZhZDMyOGY1MWZmZDljNzQ1YTQxMzE2MWJlOnA6Rg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https://protect.checkpoint.com/v2/___https:/www.contratos.gov.co/consultas/detalleProceso.do?numConstancia=15-1-138861___.Y3AxOnN1bW1haG9sZGluZ2dydXBvYXJnb3M6YzpvOmFmZThjODgxYWQ0N2QwODNhMmFjODk3NjU5MWY1YmU1OjY6MDU4YjpmNDJjZGM5ZWQzMzEzNDExMGU1Yjg4Njc4NjBmMWNiMjgxNTU1ODcxYjhhNTVlZjhiOTNhZGVlMTdkMjU3MTAwOnA6Rg" TargetMode="External"/><Relationship Id="rId15" Type="http://schemas.openxmlformats.org/officeDocument/2006/relationships/hyperlink" Target="https://protect.checkpoint.com/v2/___https:/www.contratos.gov.co/consultas/detalleProceso.do?numConstancia=19-21-12773&amp;g-recaptcha-response=03AL8dmw8CP_q-sVLDMxvzlSn5Q05vDL-4VXopvgu-aYCai0KjIN2FRiCty0uijyxpa2kkrg7E77M7lp0wcsFb9KOEaj6730E44-1cnEM5-IDJY6PMq4-nl7JWuVmJHLIh-uGAouB8QqD6FrXPNzlyjMCJpP-G2mGYmukLMCY1ycVUY1Fm4CVQGHhuJiHpTZwt3rHsoX6iQs2Tc5hSajMbs_o_QiGOVMY1yOH6bmf01hpuYP33ddTYOPD1piExr4oIyWtob4zpv3v-CyQD0mIGLMhsvl7fjF6hz26phyyPKCQhPTkORgrz6bDCA04HWWnN3M42AML8F9LKcYh9I-I_zbgUsLjI5HqlEtOwjyLQ7fSiFY62YxbY0MGlIOzNRC2Zzlw342vVSQYor2nZGiyWR5A_YTeNqv9W_kxYkVnU_nLOSyka1SufCazzalAnrOUsCbHkMHZ7xz7UTN6eqH07pSvAT0wzS81BmoXt8x7odg42RZVO6d8zMz0EBCi_Oaj1-8xYWH4yay-rxeAhx0URILWj1CATgz244ifRLRKW-4Kg0HPyBWOmYLW5kjL-eJ3UuI3NbqKnHHTU___.Y3AxOnN1bW1haG9sZGluZ2dydXBvYXJnb3M6YzpvOmFmZThjODgxYWQ0N2QwODNhMmFjODk3NjU5MWY1YmU1OjY6OWNmYTplODkwZjVjMDY0ZjBjYTY4MTQxNGJjNDhlN2UyZDY0Nzk0YWExNmZhZDMyOGY1MWZmZDljNzQ1YTQxMzE2MWJlOnA6Rg" TargetMode="External"/><Relationship Id="rId23" Type="http://schemas.openxmlformats.org/officeDocument/2006/relationships/hyperlink" Target="https://protect.checkpoint.com/v2/___https:/www.contratos.gov.co/consultas/detalleProceso.do?numConstancia=13-15-1728054&amp;g-recaptcha-response=03AL8dmw_baY_NAe0RwJHfCLGJlJz8lDYZwpzER5OvqYGSVQBUAivfjS7yGTncEQlzfSbmAilDWbR-TdacQxu3_BfoK-WamQECwOK_M49wwXJND9l5Ct9yMPROk1GYA2NE0-6zl9W38HhSKPxpm0kPROvMPz0eYbTiiBoPfvFjMkQ4o4_iqYwzoyFOZzhm6-wyMlxoDzzY58u7o-4OXPGa4trGvrAugyjNo-lszRU22gKJZAThlH_b89E1p7QnnzoRRJ6xAR1eHaKWk9gd-_iTRHKQhz2DIPFOJK28AHgAL5oQEvAmWhQHZWJAo2RznwZq2TuXluWM6OCsXXffOmj0WHhBvMzl1WBQHD2u9H4eOJOVleYVUK2HWKABeOeE0RFpGVXwYe3xvqjUpBzayxoXQY0_mKVON5RqNIj_Gw9FvZhGq0tKsPgZ5b0Iwgzke5cnA8hiipwY6vX2dMoRhKg0ujDUW6Y70ZGqbtql35UlYv8jfTbfW8N3hU-3iObpN7TykrS2PuZU0FzRH8EbdYoytC328VHEJaWMZxzHem51qXFmbC2POf_xYn2-GRQAJ88aG7twh28ng20H9KG1jp_Fw7jaERoso7itfngxJWS2yqPv1x6c2MYpB08___.Y3AxOnN1bW1haG9sZGluZ2dydXBvYXJnb3M6YzpvOmFmZThjODgxYWQ0N2QwODNhMmFjODk3NjU5MWY1YmU1OjY6OTI1Yjo1MTEwZWQ1NmQxZTM4NzAwNzMxYThlOTI1YjYzZDBhNTc1NjBhMmQ5ZWQwMTU4MDZlZDk3OTViY2U1NjU2YWMxOnA6Rg" TargetMode="External"/><Relationship Id="rId28" Type="http://schemas.openxmlformats.org/officeDocument/2006/relationships/hyperlink" Target="https://protect.checkpoint.com/v2/___https:/www.contratos.gov.co/consultas/detalleProceso.do?numConstancia=18-15-7518094&amp;g-recaptcha-response=03AL8dmw_gJFls_43LeyUZJz2zNES8ByYPw-hQUj72AcCZXGFcM5Lg7j9W6hZaQ3f8Sns_jzI-IopM3Q5YFG8NBS8CBdgSv23AC-m8w3_NZ7f1YUXF4K19ZZgCsxhw1CioQj3DzenIbsBD0jVqMkeNqvEST4Hj9BklFr8xCUazn5E3AjlARuK7qUrHTsCMVGU9mgYzad_Ive_wO_yPT64XqRUL2tCFeu6w6l4h0rdB0A1lFvGbetOlioOg5xAUsyAHqeHaSwAzX2zX8UkMPirIeRnqId6F6sPtA3EkcRlHrdK5IWywsO3gSNlwdTKDeyq1XIJF5apYWYnElecSlJpiSG9ZyZmXahWLhtcJAkVHMhn75xPLo5bP6-Ql9kUztXeo2s4irglzBkYPpSN0jKj90TX4WbZcMbIzdyZnont2s2fPTQxx_r5IMKjiHaUykwkpBkM3oiO9EAh-MvyxzsM0m_ITFwhZc88jg253yQbaRxL2WXIrc5YoejZpiwsMTvKs2O9UgFZlVVDO9AjxE8xybqxetqbAN-MtRVvtPb-vMEsr1bAxZYrC_7ptuhxZU_WD76KL0F1pOU_gZ_C7wnZQxVe-FMLMdlPvWP1jOw2DfOirPisXc2_9nLs___.Y3AxOnN1bW1haG9sZGluZ2dydXBvYXJnb3M6YzpvOmFmZThjODgxYWQ0N2QwODNhMmFjODk3NjU5MWY1YmU1OjY6NzlmMDpiYjEyMTk2YTA3NmM3NjIxYTY5OTM3YzdlNmQwM2YwZTExNWZhMmE2NTE3NWY2ODViZTFlMmY3ZmVmNjk2ODg2OnA6Rg" TargetMode="External"/><Relationship Id="rId36" Type="http://schemas.openxmlformats.org/officeDocument/2006/relationships/hyperlink" Target="https://protect.checkpoint.com/v2/___https:/www.contratos.gov.co/consultas/detalleProceso.do?numConstancia=18-15-7518094&amp;g-recaptcha-response=03AL8dmw_gJFls_43LeyUZJz2zNES8ByYPw-hQUj72AcCZXGFcM5Lg7j9W6hZaQ3f8Sns_jzI-IopM3Q5YFG8NBS8CBdgSv23AC-m8w3_NZ7f1YUXF4K19ZZgCsxhw1CioQj3DzenIbsBD0jVqMkeNqvEST4Hj9BklFr8xCUazn5E3AjlARuK7qUrHTsCMVGU9mgYzad_Ive_wO_yPT64XqRUL2tCFeu6w6l4h0rdB0A1lFvGbetOlioOg5xAUsyAHqeHaSwAzX2zX8UkMPirIeRnqId6F6sPtA3EkcRlHrdK5IWywsO3gSNlwdTKDeyq1XIJF5apYWYnElecSlJpiSG9ZyZmXahWLhtcJAkVHMhn75xPLo5bP6-Ql9kUztXeo2s4irglzBkYPpSN0jKj90TX4WbZcMbIzdyZnont2s2fPTQxx_r5IMKjiHaUykwkpBkM3oiO9EAh-MvyxzsM0m_ITFwhZc88jg253yQbaRxL2WXIrc5YoejZpiwsMTvKs2O9UgFZlVVDO9AjxE8xybqxetqbAN-MtRVvtPb-vMEsr1bAxZYrC_7ptuhxZU_WD76KL0F1pOU_gZ_C7wnZQxVe-FMLMdlPvWP1jOw2DfOirPisXc2_9nLs___.Y3AxOnN1bW1haG9sZGluZ2dydXBvYXJnb3M6YzpvOmFmZThjODgxYWQ0N2QwODNhMmFjODk3NjU5MWY1YmU1OjY6NzlmMDpiYjEyMTk2YTA3NmM3NjIxYTY5OTM3YzdlNmQwM2YwZTExNWZhMmE2NTE3NWY2ODViZTFlMmY3ZmVmNjk2ODg2OnA6Rg" TargetMode="External"/><Relationship Id="rId10" Type="http://schemas.openxmlformats.org/officeDocument/2006/relationships/hyperlink" Target="https://protect.checkpoint.com/v2/___https:/www.contratos.gov.co/consultas/detalleProceso.do?numConstancia=16-15-5439876&amp;g-recaptcha-response=03AL8dmw9cGsUsa6kvuzY7oUpQmUYo2ShdIPwKXwxcZGh3pgJGx2-3AV2VO1bt55RApsVo3PBjWB3U57D9bupr-b7YFdt_zURExLE6p8-mPMiW7G-94q7jlpyEGjCpnkcMiaTa89OGDb4uVu5dQwR4uKlNCczwxskSDPz8zS3NjKSaEMz-vmgLHD7o0leIVwUGoCZ61CjNQXOFSrVyfI9uJXkLzdCLtWi6g-kWuxmkFglkAt6FAT1xmEkFEIENwEqFcRlrTQyJ0tS-u80Mq-ch2vduhWKaubZrgeK24wd1kVVMHY8SfZ5CwWCaX25yw8KkHkmGtpfrYCqvMTy-8UUb-_b_poxSIgZUQ3StU0IIDU2mr-GGIC8pNNZU4NCfqzWabt8wo7k6YX-iROVOqnguPnslzaHmnJg6OzOauzTY5u5NBX0IzVkFC2FLREBuTHWrMtaBLa03Oul8qHCbrtBpBvDYFFUQ1SSB8ZBc1UsEOQ8R8_dEmqqKpSRX4N10c1RTyX81ENlfGsInQy7I6DrRpB9vEPHab0kT8t6zrkov9ngsv-CS7f9SglYf9UcbbQyHGJSLNZryWsLU___.Y3AxOnN1bW1haG9sZGluZ2dydXBvYXJnb3M6YzpvOmFmZThjODgxYWQ0N2QwODNhMmFjODk3NjU5MWY1YmU1OjY6ZTc1NDpkMjU0ZDVhMTQ1ZDRmNThkNjk3OGFiNzUxYWU1MDU3Mjg0ZDQ2YTQxYjY1MTJmNDZkMjhlZGQ4YmIwZDA5NDk0OnA6Rg" TargetMode="External"/><Relationship Id="rId19" Type="http://schemas.openxmlformats.org/officeDocument/2006/relationships/hyperlink" Target="https://protect.checkpoint.com/v2/___https:/www.contratos.gov.co/consultas/detalleProceso.do?numConstancia=19-15-9010069&amp;g-recaptcha-response=03AL8dmw83neAxjlt02Qw-FP90adP2k3y3UL5jTUKaYUohxQCixsq1lQwtSwLSv7mh41BdK0qWXzH3eMScmf7w52cWKJ-c7X7GMqODb2lIwMbLdO4OPGuogLmQaAMZC-3EeFPa15IoyJ7XXuCzN9HLlBlm4-U5tIWDm3qFAY82Xf0UaOGZMw7GQV6QhDiBQOiBUlkUgNaVB96KY-5fc8odjEiKnhxoyJTPs8_S3Qe5G5ik8NRyRWHMz9Lb0NhGtAapn8qmLOjOabCP4vde8SPb8ydJspmOexzkZ12KjP1LGgIK7nV80gw5dVdpWaLY93AIZbaORcFIT5YOJcFJ8cdVplx9skdEAUznxEVGe8oVfQg7RgxDarw2YInwSHiff7WPjfMeMwhRH08Fbe6pLOyx_DCpi9uqv7PPMSf4W8P_-v0IHtknJ_C0OwltdSvbm7dXIgz8aalAK14AqAjfhCXOvow5_i56RWaIkUozuM_t_wQevvVzJach5JX0a5EFpyox2e6sKml8XYiBSuNX58A78bSjmoVxmXBZHcelZtkx9nrr1YOAIR4y_Nr3moHzf847dIScQ6qLF5TM___.Y3AxOnN1bW1haG9sZGluZ2dydXBvYXJnb3M6YzpvOmFmZThjODgxYWQ0N2QwODNhMmFjODk3NjU5MWY1YmU1OjY6YmZiMjo3YjRkNjA0YmRkMTFmNDE2YWRlNTJiZjE4ODQxMDRjMDYzOTgyMTUzMThmOTAyNWMwMGI5YTdiNGY1ZjY3N2U2OnA6Rg" TargetMode="External"/><Relationship Id="rId31" Type="http://schemas.openxmlformats.org/officeDocument/2006/relationships/hyperlink" Target="https://protect.checkpoint.com/v2/___https:/www.contratos.gov.co/consultas/detalleProceso.do?numConstancia=18-15-7599905&amp;g-recaptcha-response=03AL8dmw9RxVylNsAVEJ-nL__7POGtFZUniobBPyER2r3hGK7_NS3dGXZmsNDJ7g4EmZlYMGXrRELxNyW7NOMcXB4wowkn4wHL68aWn_8W4jE2FtFmayv6YIo5B3GA-UVU_sk5l4D2XRxKlzNU1jVOgSBWylTLeK5hgE_EWgGwPyLwCM6nbg9JjfmSrRBIGDqadHZR-r0R9fo2RRW-OEjKK8YSWBTFzTQkqEGfussd1xgpYXkp9skWlBanIWC9pMfQ37nelH3qxQzZI54QewL4r0x87V8TwW3wr6p2vlujIOG8JhnAEfKIIquXtJi7sVe34aP3fvT1UM62mxXX1dH1ve0bpx283Wh_NQR8FtDDgZAaPWid1Q-Wjcon-jui8-K02-zzFsqw87fp42IgfMqnWdGhFUHRo9WPVfa52Ln5cZ28StNtFRjeu-Y-0JPYz2UW14bldzhsXYbqDu7yLzGie0qfCflyUNH-f8_NdW8Ey-UYgjCkKJRQQLHatjs_cFiW8KbGZ73k9qN5qBZDgWJaPCofDO6I_w81k6zOpdpIqyNQWpwK1aibbgcLG6HSEDT8pl4NOWV6Fqvx___.Y3AxOnN1bW1haG9sZGluZ2dydXBvYXJnb3M6YzpvOmFmZThjODgxYWQ0N2QwODNhMmFjODk3NjU5MWY1YmU1OjY6N2Q0Zjo5NzMwMzM3MTEwNzBiNGE1MDFkODlkYmZhYzQ0ZWU3MTUxNjRlMWFmMTAxOTJjYTA3MWExYWFiMDhjMDhiOGEzOnA6Rg" TargetMode="External"/><Relationship Id="rId4" Type="http://schemas.openxmlformats.org/officeDocument/2006/relationships/hyperlink" Target="https://protect.checkpoint.com/v2/___https:/www.contratos.gov.co/consultas/detalleProceso.do?numConstancia=15-15-3856163&amp;g-recaptcha-response=03AL8dmw-GhEfqSCBD0ZbdzK_hV8pG3NSB1uwUsN8RAK7sitfj-oEzY7MrN3OOzI7D-SVjzmob33CWxrLgc--LpUJdjvZadLzolOg_8jY4zknXYsg_57_ujP-sftJTkpZ_LxuAFwOmix8IZLgCpdANjUj4S-2u4OTy-NoZxHeAW60aidK7M4ocCQxq6LrMgzYtc9R8wctbeB1XnwSAJ0lvW20iFfeAGRNZqxSs8aeKZIrOhw8i4RQSEbU-M9gLK48Xuhu8bSmohqPklmgL6yZoXGp5ZYH8m7UXN9M-7YtBxHqeU-UCtsNN7QXYZDYAe2NRfWVVMdLTnKKAycIgs6f9BI3pUgl-9ET7K8umFZ18KP1Bve0AtaGWIS1qDf7GPVSKbQgpxWLww49GGhsLj6MdtA3w9tZkKumotXdODQ1IGTpEaClkqZPXvjwKuc-FZ8zmXmjguZBKF3VGPhERESFULkpZXF8_XzoTSfvyt0PTPRbbvneRBbRRrvRAPjffa1450xXFLlznnVwiK7ta9ciX1BQ-119_TgpjOtEfaQI1pLlYv0ClieW3qAtfym9B8mjiKbLKizo2r1MWm-n1LSRo4VCE3eY2dszpELj8Le6PCcGw7jhPGmxDDALAf-Ea1aV0q9km3IcypOBC___.Y3AxOnN1bW1haG9sZGluZ2dydXBvYXJnb3M6YzpvOmFmZThjODgxYWQ0N2QwODNhMmFjODk3NjU5MWY1YmU1OjY6YTRiZTo4YzcyNTM2YjRiOTMyMGIzMjUzYWIwMTY2Y2JlYzVhNjVmZWRmN2ViNDYzYjllNGRlMjFiNGVmZDVlZjg4YjY4OnA6Rg" TargetMode="External"/><Relationship Id="rId9" Type="http://schemas.openxmlformats.org/officeDocument/2006/relationships/hyperlink" Target="https://protect.checkpoint.com/v2/___https:/www.contratos.gov.co/consultas/detalleProceso.do?numConstancia=19-15-9010069&amp;g-recaptcha-response=03AL8dmw83neAxjlt02Qw-FP90adP2k3y3UL5jTUKaYUohxQCixsq1lQwtSwLSv7mh41BdK0qWXzH3eMScmf7w52cWKJ-c7X7GMqODb2lIwMbLdO4OPGuogLmQaAMZC-3EeFPa15IoyJ7XXuCzN9HLlBlm4-U5tIWDm3qFAY82Xf0UaOGZMw7GQV6QhDiBQOiBUlkUgNaVB96KY-5fc8odjEiKnhxoyJTPs8_S3Qe5G5ik8NRyRWHMz9Lb0NhGtAapn8qmLOjOabCP4vde8SPb8ydJspmOexzkZ12KjP1LGgIK7nV80gw5dVdpWaLY93AIZbaORcFIT5YOJcFJ8cdVplx9skdEAUznxEVGe8oVfQg7RgxDarw2YInwSHiff7WPjfMeMwhRH08Fbe6pLOyx_DCpi9uqv7PPMSf4W8P_-v0IHtknJ_C0OwltdSvbm7dXIgz8aalAK14AqAjfhCXOvow5_i56RWaIkUozuM_t_wQevvVzJach5JX0a5EFpyox2e6sKml8XYiBSuNX58A78bSjmoVxmXBZHcelZtkx9nrr1YOAIR4y_Nr3moHzf847dIScQ6qLF5TM___.Y3AxOnN1bW1haG9sZGluZ2dydXBvYXJnb3M6YzpvOmFmZThjODgxYWQ0N2QwODNhMmFjODk3NjU5MWY1YmU1OjY6YmZiMjo3YjRkNjA0YmRkMTFmNDE2YWRlNTJiZjE4ODQxMDRjMDYzOTgyMTUzMThmOTAyNWMwMGI5YTdiNGY1ZjY3N2U2OnA6Rg" TargetMode="External"/><Relationship Id="rId14" Type="http://schemas.openxmlformats.org/officeDocument/2006/relationships/hyperlink" Target="https://protect.checkpoint.com/v2/___https:/www.contratos.gov.co/consultas/detalleProceso.do?numConstancia=19-21-12773&amp;g-recaptcha-response=03AL8dmw8CP_q-sVLDMxvzlSn5Q05vDL-4VXopvgu-aYCai0KjIN2FRiCty0uijyxpa2kkrg7E77M7lp0wcsFb9KOEaj6730E44-1cnEM5-IDJY6PMq4-nl7JWuVmJHLIh-uGAouB8QqD6FrXPNzlyjMCJpP-G2mGYmukLMCY1ycVUY1Fm4CVQGHhuJiHpTZwt3rHsoX6iQs2Tc5hSajMbs_o_QiGOVMY1yOH6bmf01hpuYP33ddTYOPD1piExr4oIyWtob4zpv3v-CyQD0mIGLMhsvl7fjF6hz26phyyPKCQhPTkORgrz6bDCA04HWWnN3M42AML8F9LKcYh9I-I_zbgUsLjI5HqlEtOwjyLQ7fSiFY62YxbY0MGlIOzNRC2Zzlw342vVSQYor2nZGiyWR5A_YTeNqv9W_kxYkVnU_nLOSyka1SufCazzalAnrOUsCbHkMHZ7xz7UTN6eqH07pSvAT0wzS81BmoXt8x7odg42RZVO6d8zMz0EBCi_Oaj1-8xYWH4yay-rxeAhx0URILWj1CATgz244ifRLRKW-4Kg0HPyBWOmYLW5kjL-eJ3UuI3NbqKnHHTU___.Y3AxOnN1bW1haG9sZGluZ2dydXBvYXJnb3M6YzpvOmFmZThjODgxYWQ0N2QwODNhMmFjODk3NjU5MWY1YmU1OjY6OWNmYTplODkwZjVjMDY0ZjBjYTY4MTQxNGJjNDhlN2UyZDY0Nzk0YWExNmZhZDMyOGY1MWZmZDljNzQ1YTQxMzE2MWJlOnA6Rg" TargetMode="External"/><Relationship Id="rId22" Type="http://schemas.openxmlformats.org/officeDocument/2006/relationships/hyperlink" Target="https://protect.checkpoint.com/v2/___https:/www.contratos.gov.co/consultas/detalleProceso.do?numConstancia=18-15-7599905&amp;g-recaptcha-response=03AL8dmw9RxVylNsAVEJ-nL__7POGtFZUniobBPyER2r3hGK7_NS3dGXZmsNDJ7g4EmZlYMGXrRELxNyW7NOMcXB4wowkn4wHL68aWn_8W4jE2FtFmayv6YIo5B3GA-UVU_sk5l4D2XRxKlzNU1jVOgSBWylTLeK5hgE_EWgGwPyLwCM6nbg9JjfmSrRBIGDqadHZR-r0R9fo2RRW-OEjKK8YSWBTFzTQkqEGfussd1xgpYXkp9skWlBanIWC9pMfQ37nelH3qxQzZI54QewL4r0x87V8TwW3wr6p2vlujIOG8JhnAEfKIIquXtJi7sVe34aP3fvT1UM62mxXX1dH1ve0bpx283Wh_NQR8FtDDgZAaPWid1Q-Wjcon-jui8-K02-zzFsqw87fp42IgfMqnWdGhFUHRo9WPVfa52Ln5cZ28StNtFRjeu-Y-0JPYz2UW14bldzhsXYbqDu7yLzGie0qfCflyUNH-f8_NdW8Ey-UYgjCkKJRQQLHatjs_cFiW8KbGZ73k9qN5qBZDgWJaPCofDO6I_w81k6zOpdpIqyNQWpwK1aibbgcLG6HSEDT8pl4NOWV6Fqvx___.Y3AxOnN1bW1haG9sZGluZ2dydXBvYXJnb3M6YzpvOmFmZThjODgxYWQ0N2QwODNhMmFjODk3NjU5MWY1YmU1OjY6N2Q0Zjo5NzMwMzM3MTEwNzBiNGE1MDFkODlkYmZhYzQ0ZWU3MTUxNjRlMWFmMTAxOTJjYTA3MWExYWFiMDhjMDhiOGEzOnA6Rg" TargetMode="External"/><Relationship Id="rId27" Type="http://schemas.openxmlformats.org/officeDocument/2006/relationships/hyperlink" Target="https://protect.checkpoint.com/v2/___https:/www.contratos.gov.co/consultas/detalleProceso.do?numConstancia=15-15-4097125&amp;g-recaptcha-response=03AL8dmw_hDJSug1dK3azdYqQUYq4VQh3s_Oq9-2SBO0q1jZYPI9-hP6ZnB1-fM1AsE5rRlLfY3qSB39zlsTGCL7rw3Qw02DYF_mHWYaNNv0NDwjHGZLxp4fFRz13qyjalhfF0TI4cuaiqEQROtBD1r3wcQ0Ifvzh2g6j2XO975JgWpefzg1G0bGXUeE6WVeLnPwzONMajGDnB-UgNRC9p5EHWF_grF5gr0TqVeoCfLQ2_S-3xyJ00o0KD0_uX0UymeHFT5tvndGlXFfnT-4R3WhmIwIBrQGam8eZXGZd61h8lJ9T0EbEmA43A9m6im47kYCpUq3ugAhVh9HGFzeZr0hg6Qk0p7j3ELsaxvngIpbbnGbpv-_7AlTfzPGP1GIzXGfLoAO6xLVjyq9cbHyaWhG4o0YKOavA5SH3jIcAaVsCvRJfbeFI3VOYTAbqsV287FcAVOWjDObvkc4VfYSaeFtq3F-LWRtQokXB_cAR19c4s0bELse_26duF2dTWQ5cefQstIb3d9u9hrUt_Z4CduQ6wSdj8mscyBRrSvKk6h5w7yQ-tkgFPqXTGgb9T8dseTsdCcPD7t0XP3V8wZOoIZak5FRJytgUjZ4Z8GMaTOvcYjGbe9xRdDbE___.Y3AxOnN1bW1haG9sZGluZ2dydXBvYXJnb3M6YzpvOmFmZThjODgxYWQ0N2QwODNhMmFjODk3NjU5MWY1YmU1OjY6MWFkMDo4OTdhNDZiZjBhNWUzNjA1NDY1MzA1MzNkNGY3MWU3NDhiNjdiNjk5ZGVhODEyZWRkMDJiZTBlNTkwMWMwMjkwOnA6Rg" TargetMode="External"/><Relationship Id="rId30" Type="http://schemas.openxmlformats.org/officeDocument/2006/relationships/hyperlink" Target="https://protect.checkpoint.com/v2/___https:/www.contratos.gov.co/consultas/detalleProceso.do?numConstancia=14-15-3158886&amp;g-recaptcha-response=03AL8dmw8BA64k_LTFqlezaSiWQROCijmeKQ467sZDTNUHFFedZI4vv4MJQ3SbUY5uww3Z_xkDL2v8ar-KiBJQYulqJoezYGTmUO_leauucEx1vuzDjBKIvv_KS1VvOcDuVwVCWMn9yXynP_9FOu6XWMSt9dqVxUYSUNTVRwqrrHk6MqV19t1ZzmfTuKH5IM2bcpyHr5A6IBrb_5xPVd3qCbop-13mhnyTnqs9c8VnnED_Ekffyi9pJGRfCrMjaMM67W9eBp7XjpYu5gtmAUiSZADuADqw5e685HUVQCkoqd6ioVnEonOB2o9L62K2malr2oUxZFh9oBrz0fVLimodhJKN_eCrP_lgX9AQOCqtMRt6c_xbGHpxzYZO8HPdV2zV8sXVGnBHuTfkSjf8GYe1Epo7hDfnfoR1CXk2a4hA4bTSaE8ugdm1-Soyg_XyM3jDDzUC8298giikOEsPQS1hPeQqssPK5bPyQgeM_BSUGH_4PAi-TZQlnoyOYYWEYDN1Lt2EZk25nwYGtOSxNPQf7xXe-MQ7zrb7NwJypvTDlM2ofUsI8ud41-UB6OLb_cmzAEJNOrmjAa80XlkQ6Pj32JHp-DpwS-fR-iZylGxocS619F275sXbGEw___.Y3AxOnN1bW1haG9sZGluZ2dydXBvYXJnb3M6YzpvOmFmZThjODgxYWQ0N2QwODNhMmFjODk3NjU5MWY1YmU1OjY6ZTk3Mjo3MzE1NTQ4NmZhNTRjNzdiNmZlNzhiNzU5YzQ4NTgzYWRlMTlmZjJhM2E0ZjQzNmU0ODE4NDljZjUyNDRmNjkzOnA6Rg" TargetMode="External"/><Relationship Id="rId35" Type="http://schemas.openxmlformats.org/officeDocument/2006/relationships/hyperlink" Target="https://protect.checkpoint.com/v2/___https:/www.contratos.gov.co/consultas/detalleProceso.do?numConstancia=15-15-4097125&amp;g-recaptcha-response=03AL8dmw_hDJSug1dK3azdYqQUYq4VQh3s_Oq9-2SBO0q1jZYPI9-hP6ZnB1-fM1AsE5rRlLfY3qSB39zlsTGCL7rw3Qw02DYF_mHWYaNNv0NDwjHGZLxp4fFRz13qyjalhfF0TI4cuaiqEQROtBD1r3wcQ0Ifvzh2g6j2XO975JgWpefzg1G0bGXUeE6WVeLnPwzONMajGDnB-UgNRC9p5EHWF_grF5gr0TqVeoCfLQ2_S-3xyJ00o0KD0_uX0UymeHFT5tvndGlXFfnT-4R3WhmIwIBrQGam8eZXGZd61h8lJ9T0EbEmA43A9m6im47kYCpUq3ugAhVh9HGFzeZr0hg6Qk0p7j3ELsaxvngIpbbnGbpv-_7AlTfzPGP1GIzXGfLoAO6xLVjyq9cbHyaWhG4o0YKOavA5SH3jIcAaVsCvRJfbeFI3VOYTAbqsV287FcAVOWjDObvkc4VfYSaeFtq3F-LWRtQokXB_cAR19c4s0bELse_26duF2dTWQ5cefQstIb3d9u9hrUt_Z4CduQ6wSdj8mscyBRrSvKk6h5w7yQ-tkgFPqXTGgb9T8dseTsdCcPD7t0XP3V8wZOoIZak5FRJytgUjZ4Z8GMaTOvcYjGbe9xRdDbE___.Y3AxOnN1bW1haG9sZGluZ2dydXBvYXJnb3M6YzpvOmFmZThjODgxYWQ0N2QwODNhMmFjODk3NjU5MWY1YmU1OjY6MWFkMDo4OTdhNDZiZjBhNWUzNjA1NDY1MzA1MzNkNGY3MWU3NDhiNjdiNjk5ZGVhODEyZWRkMDJiZTBlNTkwMWMwMjkwOnA6Rg" TargetMode="External"/><Relationship Id="rId8" Type="http://schemas.openxmlformats.org/officeDocument/2006/relationships/hyperlink" Target="https://protect.checkpoint.com/v2/___https:/www.contratos.gov.co/consultas/detalleProceso.do?numConstancia=18-15-7599905&amp;g-recaptcha-response=03AL8dmw9RxVylNsAVEJ-nL__7POGtFZUniobBPyER2r3hGK7_NS3dGXZmsNDJ7g4EmZlYMGXrRELxNyW7NOMcXB4wowkn4wHL68aWn_8W4jE2FtFmayv6YIo5B3GA-UVU_sk5l4D2XRxKlzNU1jVOgSBWylTLeK5hgE_EWgGwPyLwCM6nbg9JjfmSrRBIGDqadHZR-r0R9fo2RRW-OEjKK8YSWBTFzTQkqEGfussd1xgpYXkp9skWlBanIWC9pMfQ37nelH3qxQzZI54QewL4r0x87V8TwW3wr6p2vlujIOG8JhnAEfKIIquXtJi7sVe34aP3fvT1UM62mxXX1dH1ve0bpx283Wh_NQR8FtDDgZAaPWid1Q-Wjcon-jui8-K02-zzFsqw87fp42IgfMqnWdGhFUHRo9WPVfa52Ln5cZ28StNtFRjeu-Y-0JPYz2UW14bldzhsXYbqDu7yLzGie0qfCflyUNH-f8_NdW8Ey-UYgjCkKJRQQLHatjs_cFiW8KbGZ73k9qN5qBZDgWJaPCofDO6I_w81k6zOpdpIqyNQWpwK1aibbgcLG6HSEDT8pl4NOWV6Fqvx___.Y3AxOnN1bW1haG9sZGluZ2dydXBvYXJnb3M6YzpvOmFmZThjODgxYWQ0N2QwODNhMmFjODk3NjU5MWY1YmU1OjY6N2Q0Zjo5NzMwMzM3MTEwNzBiNGE1MDFkODlkYmZhYzQ0ZWU3MTUxNjRlMWFmMTAxOTJjYTA3MWExYWFiMDhjMDhiOGEzOnA6Rg" TargetMode="External"/><Relationship Id="rId3" Type="http://schemas.openxmlformats.org/officeDocument/2006/relationships/hyperlink" Target="https://protect.checkpoint.com/v2/___https:/www.contratos.gov.co/consultas/detalleProceso.do?numConstancia=13-1-94012&amp;g-recaptcha-response=03AL8dmw-Jjq6fdL__-Eh1ruF37f8-agxjzuHUlWuFCaOUpNY0VkL2193zDGAcXChxBx-Z-HSfoS0dc0TAOfnhXzDzfS08WDS4UL4U6k6OOcRJVfLR5z8KsvhbTSAR3qsV0_ibww5CVwAXsqmcwoJAFddE3RwhI6csxUpkqYkoiu8bR4NhZ3N1oT-2O47_qswSEJLva4BAW9Iwc1AsNjmTY1S8ST4SiYFYMG8a-6j_KqIjaDja9ue23BxWFU4PW4Vy7hRQ8_dQL7bbszGwausT9rNf4XUcJtOxAyIdnJzDHQpj51hZKSU9KTUsAG7W2VL8lyGnTptnyt6vY-X_lkf3uk9-lLEQRa16l4A36wG_AeqNbgQ-KazTpRKCSyMg9JYII_IfMyZVXk2j4ymsVl8M3LTq5Yvl5DEXrXYpeqePbwSMjA0H9wBOKGCttXnIxltz6VHtnkECeUBwFnfr3zUGbYoMKaRf3p1brx3foe2Z8o0g7oSP0EGtoi_04etYewnB87Lw1pCdKGcTOjg8SI3dZIBSLF64SZS0X9wfseDNVKsIWfNFycI-vECBTtV3FEuoaKJnQsveCXMIQP7XHLIFzXV5FxUltFm6r8V90D78_vmtq9Ju6QMIMUQ___.Y3AxOnN1bW1haG9sZGluZ2dydXBvYXJnb3M6YzpvOmFmZThjODgxYWQ0N2QwODNhMmFjODk3NjU5MWY1YmU1OjY6NjgxYzo4MGZmODQwYWM5MTNhOGRmNTkwZDg5OTUxZjdiZmYzMDgxMmRlNDQ2ZjNhNGU0NWNlYWZmZWZjYWI5OTE2YjdjOnA6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B98C4-883C-437E-86BD-3ACE1DD42B77}">
  <sheetPr codeName="Hoja2"/>
  <dimension ref="A1:H15"/>
  <sheetViews>
    <sheetView showGridLines="0" tabSelected="1" zoomScale="80" zoomScaleNormal="80" workbookViewId="0">
      <selection activeCell="B10" sqref="B10"/>
    </sheetView>
  </sheetViews>
  <sheetFormatPr baseColWidth="10" defaultColWidth="11.42578125" defaultRowHeight="15" x14ac:dyDescent="0.25"/>
  <cols>
    <col min="1" max="1" width="5.7109375" customWidth="1"/>
    <col min="2" max="2" width="15.85546875" style="12" customWidth="1"/>
    <col min="3" max="3" width="10.7109375" style="12" customWidth="1"/>
    <col min="4" max="4" width="40.7109375" style="6" customWidth="1"/>
    <col min="5" max="5" width="50.7109375" style="6" customWidth="1"/>
    <col min="6" max="6" width="80.140625" style="6" customWidth="1"/>
    <col min="7" max="7" width="16" style="19" customWidth="1"/>
    <col min="8" max="8" width="12.7109375" style="6" customWidth="1"/>
  </cols>
  <sheetData>
    <row r="1" spans="1:8" x14ac:dyDescent="0.25">
      <c r="B1" s="51"/>
      <c r="C1" s="51"/>
      <c r="D1" s="51"/>
      <c r="E1" s="51"/>
      <c r="F1" s="51"/>
      <c r="G1" s="51"/>
      <c r="H1" s="51"/>
    </row>
    <row r="2" spans="1:8" ht="15" customHeight="1" x14ac:dyDescent="0.25">
      <c r="B2" s="52" t="s">
        <v>151</v>
      </c>
      <c r="C2" s="52"/>
      <c r="D2" s="52"/>
      <c r="E2" s="52"/>
      <c r="F2" s="52"/>
      <c r="G2" s="52"/>
      <c r="H2" s="52"/>
    </row>
    <row r="3" spans="1:8" s="6" customFormat="1" ht="37.9" customHeight="1" x14ac:dyDescent="0.25">
      <c r="B3" s="10" t="s">
        <v>0</v>
      </c>
      <c r="C3" s="9" t="s">
        <v>1</v>
      </c>
      <c r="D3" s="9" t="s">
        <v>2</v>
      </c>
      <c r="E3" s="10" t="s">
        <v>3</v>
      </c>
      <c r="F3" s="10" t="s">
        <v>4</v>
      </c>
      <c r="G3" s="20" t="s">
        <v>5</v>
      </c>
      <c r="H3" s="9" t="s">
        <v>6</v>
      </c>
    </row>
    <row r="4" spans="1:8" s="11" customFormat="1" ht="203.25" customHeight="1" x14ac:dyDescent="0.25">
      <c r="B4" s="5" t="s">
        <v>160</v>
      </c>
      <c r="C4" s="5">
        <v>1</v>
      </c>
      <c r="D4" s="13" t="s">
        <v>8</v>
      </c>
      <c r="E4" s="5" t="s">
        <v>152</v>
      </c>
      <c r="F4" s="5" t="s">
        <v>9</v>
      </c>
      <c r="G4" s="13">
        <v>0.75</v>
      </c>
      <c r="H4" s="5">
        <v>12</v>
      </c>
    </row>
    <row r="5" spans="1:8" s="11" customFormat="1" ht="135" customHeight="1" x14ac:dyDescent="0.25">
      <c r="B5" s="5" t="s">
        <v>159</v>
      </c>
      <c r="C5" s="5">
        <v>1</v>
      </c>
      <c r="D5" s="13" t="s">
        <v>10</v>
      </c>
      <c r="E5" s="5" t="s">
        <v>153</v>
      </c>
      <c r="F5" s="5" t="s">
        <v>11</v>
      </c>
      <c r="G5" s="13">
        <v>1</v>
      </c>
      <c r="H5" s="5">
        <f>+H4</f>
        <v>12</v>
      </c>
    </row>
    <row r="6" spans="1:8" s="11" customFormat="1" ht="211.5" customHeight="1" x14ac:dyDescent="0.25">
      <c r="B6" s="5" t="s">
        <v>161</v>
      </c>
      <c r="C6" s="5">
        <v>1</v>
      </c>
      <c r="D6" s="13" t="s">
        <v>12</v>
      </c>
      <c r="E6" s="5" t="s">
        <v>152</v>
      </c>
      <c r="F6" s="5" t="s">
        <v>13</v>
      </c>
      <c r="G6" s="13">
        <v>1</v>
      </c>
      <c r="H6" s="5">
        <v>12</v>
      </c>
    </row>
    <row r="7" spans="1:8" s="11" customFormat="1" ht="105" customHeight="1" x14ac:dyDescent="0.25">
      <c r="B7" s="5" t="s">
        <v>162</v>
      </c>
      <c r="C7" s="5">
        <v>1</v>
      </c>
      <c r="D7" s="13" t="s">
        <v>14</v>
      </c>
      <c r="E7" s="35" t="s">
        <v>154</v>
      </c>
      <c r="F7" s="35" t="s">
        <v>15</v>
      </c>
      <c r="G7" s="34">
        <v>1</v>
      </c>
      <c r="H7" s="5">
        <v>12</v>
      </c>
    </row>
    <row r="8" spans="1:8" s="11" customFormat="1" ht="94.9" customHeight="1" x14ac:dyDescent="0.25">
      <c r="B8" s="5" t="s">
        <v>163</v>
      </c>
      <c r="C8" s="5">
        <v>1</v>
      </c>
      <c r="D8" s="13" t="s">
        <v>16</v>
      </c>
      <c r="E8" s="5" t="s">
        <v>154</v>
      </c>
      <c r="F8" s="5" t="s">
        <v>17</v>
      </c>
      <c r="G8" s="13">
        <v>1</v>
      </c>
      <c r="H8" s="5">
        <v>12</v>
      </c>
    </row>
    <row r="9" spans="1:8" s="11" customFormat="1" ht="253.5" customHeight="1" x14ac:dyDescent="0.25">
      <c r="B9" s="5" t="s">
        <v>164</v>
      </c>
      <c r="C9" s="5">
        <v>1</v>
      </c>
      <c r="D9" s="13" t="s">
        <v>158</v>
      </c>
      <c r="E9" s="5" t="s">
        <v>157</v>
      </c>
      <c r="F9" s="5" t="s">
        <v>156</v>
      </c>
      <c r="G9" s="13">
        <v>1</v>
      </c>
      <c r="H9" s="5">
        <v>12</v>
      </c>
    </row>
    <row r="10" spans="1:8" s="11" customFormat="1" ht="64.900000000000006" customHeight="1" x14ac:dyDescent="0.25">
      <c r="B10" s="5" t="s">
        <v>18</v>
      </c>
      <c r="C10" s="5">
        <v>1</v>
      </c>
      <c r="D10" s="13" t="s">
        <v>19</v>
      </c>
      <c r="E10" s="5" t="s">
        <v>155</v>
      </c>
      <c r="F10" s="5" t="s">
        <v>20</v>
      </c>
      <c r="G10" s="13">
        <v>0.5</v>
      </c>
      <c r="H10" s="5">
        <v>12</v>
      </c>
    </row>
    <row r="11" spans="1:8" s="11" customFormat="1" ht="79.900000000000006" customHeight="1" x14ac:dyDescent="0.25">
      <c r="B11" s="5" t="s">
        <v>21</v>
      </c>
      <c r="C11" s="5">
        <v>2</v>
      </c>
      <c r="D11" s="13" t="s">
        <v>22</v>
      </c>
      <c r="E11" s="5" t="s">
        <v>23</v>
      </c>
      <c r="F11" s="5" t="s">
        <v>24</v>
      </c>
      <c r="G11" s="13">
        <v>0.5</v>
      </c>
      <c r="H11" s="5">
        <v>12</v>
      </c>
    </row>
    <row r="12" spans="1:8" x14ac:dyDescent="0.25">
      <c r="A12" s="11"/>
    </row>
    <row r="13" spans="1:8" x14ac:dyDescent="0.25">
      <c r="A13" s="11"/>
    </row>
    <row r="14" spans="1:8" x14ac:dyDescent="0.25">
      <c r="A14" s="11"/>
    </row>
    <row r="15" spans="1:8" x14ac:dyDescent="0.25">
      <c r="A15" s="11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BE7B6-7E62-4684-9396-8FB5B875D5AE}">
  <sheetPr codeName="Hoja4"/>
  <dimension ref="B2:F32"/>
  <sheetViews>
    <sheetView topLeftCell="A12" zoomScaleSheetLayoutView="70" workbookViewId="0">
      <selection activeCell="E29" sqref="E29:F29"/>
    </sheetView>
  </sheetViews>
  <sheetFormatPr baseColWidth="10" defaultColWidth="11.42578125" defaultRowHeight="15" x14ac:dyDescent="0.25"/>
  <cols>
    <col min="1" max="1" width="5.7109375" customWidth="1"/>
    <col min="2" max="2" width="7.28515625" customWidth="1"/>
    <col min="3" max="3" width="12.140625" customWidth="1"/>
    <col min="4" max="4" width="70.7109375" customWidth="1"/>
    <col min="5" max="5" width="25.7109375" customWidth="1"/>
    <col min="6" max="6" width="17.7109375" customWidth="1"/>
  </cols>
  <sheetData>
    <row r="2" spans="2:6" x14ac:dyDescent="0.25">
      <c r="B2" s="54" t="s">
        <v>25</v>
      </c>
      <c r="C2" s="55"/>
      <c r="D2" s="55"/>
      <c r="E2" s="55"/>
      <c r="F2" s="56"/>
    </row>
    <row r="3" spans="2:6" x14ac:dyDescent="0.25">
      <c r="B3" s="21" t="s">
        <v>26</v>
      </c>
      <c r="C3" s="21" t="s">
        <v>27</v>
      </c>
      <c r="D3" s="22" t="s">
        <v>28</v>
      </c>
      <c r="E3" s="22" t="s">
        <v>29</v>
      </c>
      <c r="F3" s="21" t="s">
        <v>30</v>
      </c>
    </row>
    <row r="4" spans="2:6" x14ac:dyDescent="0.25">
      <c r="B4" s="53" t="s">
        <v>31</v>
      </c>
      <c r="C4" s="53"/>
      <c r="D4" s="22" t="e">
        <f>+#REF!</f>
        <v>#REF!</v>
      </c>
      <c r="E4" s="53" t="e">
        <f>+#REF!</f>
        <v>#REF!</v>
      </c>
      <c r="F4" s="53"/>
    </row>
    <row r="5" spans="2:6" ht="56.25" customHeight="1" x14ac:dyDescent="0.25">
      <c r="B5" s="23" t="e">
        <f>+#REF!</f>
        <v>#REF!</v>
      </c>
      <c r="C5" s="29" t="s">
        <v>32</v>
      </c>
      <c r="D5" s="24" t="e">
        <f>+#REF!</f>
        <v>#REF!</v>
      </c>
      <c r="E5" s="25" t="s">
        <v>33</v>
      </c>
      <c r="F5" s="24" t="s">
        <v>34</v>
      </c>
    </row>
    <row r="6" spans="2:6" ht="48.75" customHeight="1" x14ac:dyDescent="0.25">
      <c r="B6" s="23" t="e">
        <f>+#REF!</f>
        <v>#REF!</v>
      </c>
      <c r="C6" s="33" t="s">
        <v>35</v>
      </c>
      <c r="D6" s="24" t="e">
        <f>+#REF!</f>
        <v>#REF!</v>
      </c>
      <c r="E6" s="25" t="s">
        <v>36</v>
      </c>
      <c r="F6" s="24" t="s">
        <v>37</v>
      </c>
    </row>
    <row r="7" spans="2:6" ht="53.25" customHeight="1" x14ac:dyDescent="0.25">
      <c r="B7" s="23" t="e">
        <f>+#REF!</f>
        <v>#REF!</v>
      </c>
      <c r="C7" s="30" t="s">
        <v>38</v>
      </c>
      <c r="D7" s="24" t="e">
        <f>+#REF!</f>
        <v>#REF!</v>
      </c>
      <c r="E7" s="25" t="s">
        <v>39</v>
      </c>
      <c r="F7" s="24" t="s">
        <v>40</v>
      </c>
    </row>
    <row r="8" spans="2:6" ht="40.15" customHeight="1" x14ac:dyDescent="0.25">
      <c r="B8" s="23" t="e">
        <f>+#REF!</f>
        <v>#REF!</v>
      </c>
      <c r="C8" s="31" t="s">
        <v>41</v>
      </c>
      <c r="D8" s="24" t="e">
        <f>+#REF!</f>
        <v>#REF!</v>
      </c>
      <c r="E8" s="25" t="s">
        <v>36</v>
      </c>
      <c r="F8" s="24" t="s">
        <v>37</v>
      </c>
    </row>
    <row r="9" spans="2:6" x14ac:dyDescent="0.25">
      <c r="B9" s="53" t="s">
        <v>31</v>
      </c>
      <c r="C9" s="53"/>
      <c r="D9" s="22" t="e">
        <f>+#REF!</f>
        <v>#REF!</v>
      </c>
      <c r="E9" s="53" t="e">
        <f>+#REF!</f>
        <v>#REF!</v>
      </c>
      <c r="F9" s="53"/>
    </row>
    <row r="10" spans="2:6" ht="46.9" customHeight="1" x14ac:dyDescent="0.25">
      <c r="B10" s="23" t="e">
        <f>+#REF!</f>
        <v>#REF!</v>
      </c>
      <c r="C10" s="27" t="s">
        <v>42</v>
      </c>
      <c r="D10" s="24" t="e">
        <f>+#REF!</f>
        <v>#REF!</v>
      </c>
      <c r="E10" s="25" t="s">
        <v>33</v>
      </c>
      <c r="F10" s="24" t="s">
        <v>43</v>
      </c>
    </row>
    <row r="11" spans="2:6" ht="40.15" customHeight="1" x14ac:dyDescent="0.25">
      <c r="B11" s="23" t="e">
        <f>+#REF!</f>
        <v>#REF!</v>
      </c>
      <c r="C11" s="24" t="s">
        <v>22</v>
      </c>
      <c r="D11" s="24" t="e">
        <f>+#REF!</f>
        <v>#REF!</v>
      </c>
      <c r="E11" s="23" t="s">
        <v>22</v>
      </c>
      <c r="F11" s="23" t="s">
        <v>22</v>
      </c>
    </row>
    <row r="12" spans="2:6" ht="66" customHeight="1" x14ac:dyDescent="0.25">
      <c r="B12" s="23" t="e">
        <f>+#REF!</f>
        <v>#REF!</v>
      </c>
      <c r="C12" s="28" t="s">
        <v>44</v>
      </c>
      <c r="D12" s="24" t="e">
        <f>+#REF!</f>
        <v>#REF!</v>
      </c>
      <c r="E12" s="25" t="s">
        <v>39</v>
      </c>
      <c r="F12" s="24" t="s">
        <v>45</v>
      </c>
    </row>
    <row r="13" spans="2:6" ht="40.15" customHeight="1" x14ac:dyDescent="0.25">
      <c r="B13" s="23" t="e">
        <f>+#REF!</f>
        <v>#REF!</v>
      </c>
      <c r="C13" s="26" t="s">
        <v>46</v>
      </c>
      <c r="D13" s="24" t="e">
        <f>+#REF!</f>
        <v>#REF!</v>
      </c>
      <c r="E13" s="25" t="s">
        <v>47</v>
      </c>
      <c r="F13" s="24" t="s">
        <v>48</v>
      </c>
    </row>
    <row r="14" spans="2:6" x14ac:dyDescent="0.25">
      <c r="B14" s="53" t="s">
        <v>31</v>
      </c>
      <c r="C14" s="53"/>
      <c r="D14" s="22" t="e">
        <f>+#REF!</f>
        <v>#REF!</v>
      </c>
      <c r="E14" s="53" t="e">
        <f>+#REF!</f>
        <v>#REF!</v>
      </c>
      <c r="F14" s="53"/>
    </row>
    <row r="15" spans="2:6" ht="57" customHeight="1" x14ac:dyDescent="0.25">
      <c r="B15" s="23" t="e">
        <f>+#REF!</f>
        <v>#REF!</v>
      </c>
      <c r="C15" s="27" t="s">
        <v>42</v>
      </c>
      <c r="D15" s="24" t="e">
        <f>+#REF!</f>
        <v>#REF!</v>
      </c>
      <c r="E15" s="25" t="s">
        <v>33</v>
      </c>
      <c r="F15" s="24" t="s">
        <v>49</v>
      </c>
    </row>
    <row r="16" spans="2:6" ht="40.15" customHeight="1" x14ac:dyDescent="0.25">
      <c r="B16" s="23" t="e">
        <f>+#REF!</f>
        <v>#REF!</v>
      </c>
      <c r="C16" s="24" t="s">
        <v>22</v>
      </c>
      <c r="D16" s="24" t="e">
        <f>+#REF!</f>
        <v>#REF!</v>
      </c>
      <c r="E16" s="23" t="s">
        <v>22</v>
      </c>
      <c r="F16" s="23" t="s">
        <v>22</v>
      </c>
    </row>
    <row r="17" spans="2:6" ht="40.15" customHeight="1" x14ac:dyDescent="0.25">
      <c r="B17" s="23" t="e">
        <f>+#REF!</f>
        <v>#REF!</v>
      </c>
      <c r="C17" s="24" t="s">
        <v>22</v>
      </c>
      <c r="D17" s="24" t="e">
        <f>+#REF!</f>
        <v>#REF!</v>
      </c>
      <c r="E17" s="23" t="s">
        <v>22</v>
      </c>
      <c r="F17" s="23" t="s">
        <v>22</v>
      </c>
    </row>
    <row r="18" spans="2:6" x14ac:dyDescent="0.25">
      <c r="B18" s="53" t="s">
        <v>31</v>
      </c>
      <c r="C18" s="53"/>
      <c r="D18" s="22" t="e">
        <f>+#REF!</f>
        <v>#REF!</v>
      </c>
      <c r="E18" s="53" t="e">
        <f>+#REF!</f>
        <v>#REF!</v>
      </c>
      <c r="F18" s="53"/>
    </row>
    <row r="19" spans="2:6" ht="57.75" customHeight="1" x14ac:dyDescent="0.25">
      <c r="B19" s="23" t="e">
        <f>+#REF!</f>
        <v>#REF!</v>
      </c>
      <c r="C19" s="24" t="s">
        <v>22</v>
      </c>
      <c r="D19" s="24" t="e">
        <f>+#REF!</f>
        <v>#REF!</v>
      </c>
      <c r="E19" s="23" t="s">
        <v>22</v>
      </c>
      <c r="F19" s="23" t="s">
        <v>22</v>
      </c>
    </row>
    <row r="20" spans="2:6" ht="40.15" customHeight="1" x14ac:dyDescent="0.25">
      <c r="B20" s="23" t="e">
        <f>+#REF!</f>
        <v>#REF!</v>
      </c>
      <c r="C20" s="24" t="s">
        <v>22</v>
      </c>
      <c r="D20" s="24" t="e">
        <f>+#REF!</f>
        <v>#REF!</v>
      </c>
      <c r="E20" s="23" t="s">
        <v>22</v>
      </c>
      <c r="F20" s="23" t="s">
        <v>22</v>
      </c>
    </row>
    <row r="21" spans="2:6" ht="40.15" customHeight="1" x14ac:dyDescent="0.25">
      <c r="B21" s="23" t="e">
        <f>+#REF!</f>
        <v>#REF!</v>
      </c>
      <c r="C21" s="24" t="s">
        <v>22</v>
      </c>
      <c r="D21" s="24" t="e">
        <f>+#REF!</f>
        <v>#REF!</v>
      </c>
      <c r="E21" s="23" t="s">
        <v>22</v>
      </c>
      <c r="F21" s="23" t="s">
        <v>22</v>
      </c>
    </row>
    <row r="22" spans="2:6" ht="70.5" customHeight="1" x14ac:dyDescent="0.25">
      <c r="B22" s="23" t="e">
        <f>+#REF!</f>
        <v>#REF!</v>
      </c>
      <c r="C22" s="28" t="s">
        <v>44</v>
      </c>
      <c r="D22" s="24" t="e">
        <f>+#REF!</f>
        <v>#REF!</v>
      </c>
      <c r="E22" s="25" t="s">
        <v>39</v>
      </c>
      <c r="F22" s="24" t="s">
        <v>50</v>
      </c>
    </row>
    <row r="23" spans="2:6" x14ac:dyDescent="0.25">
      <c r="B23" s="53" t="s">
        <v>31</v>
      </c>
      <c r="C23" s="53"/>
      <c r="D23" s="22" t="e">
        <f>+#REF!</f>
        <v>#REF!</v>
      </c>
      <c r="E23" s="53" t="e">
        <f>+#REF!</f>
        <v>#REF!</v>
      </c>
      <c r="F23" s="53"/>
    </row>
    <row r="24" spans="2:6" ht="55.5" customHeight="1" x14ac:dyDescent="0.25">
      <c r="B24" s="23" t="e">
        <f>+#REF!</f>
        <v>#REF!</v>
      </c>
      <c r="C24" s="30" t="s">
        <v>51</v>
      </c>
      <c r="D24" s="24" t="e">
        <f>+#REF!</f>
        <v>#REF!</v>
      </c>
      <c r="E24" s="25" t="s">
        <v>39</v>
      </c>
      <c r="F24" s="24" t="s">
        <v>45</v>
      </c>
    </row>
    <row r="25" spans="2:6" ht="40.15" customHeight="1" x14ac:dyDescent="0.25">
      <c r="B25" s="23" t="e">
        <f>+#REF!</f>
        <v>#REF!</v>
      </c>
      <c r="C25" s="24" t="s">
        <v>22</v>
      </c>
      <c r="D25" s="24" t="e">
        <f>+#REF!</f>
        <v>#REF!</v>
      </c>
      <c r="E25" s="23" t="s">
        <v>22</v>
      </c>
      <c r="F25" s="23" t="s">
        <v>22</v>
      </c>
    </row>
    <row r="26" spans="2:6" ht="72.75" customHeight="1" x14ac:dyDescent="0.25">
      <c r="B26" s="23" t="e">
        <f>+#REF!</f>
        <v>#REF!</v>
      </c>
      <c r="C26" s="28" t="s">
        <v>44</v>
      </c>
      <c r="D26" s="24" t="e">
        <f>+#REF!</f>
        <v>#REF!</v>
      </c>
      <c r="E26" s="25" t="s">
        <v>39</v>
      </c>
      <c r="F26" s="24" t="s">
        <v>52</v>
      </c>
    </row>
    <row r="27" spans="2:6" ht="58.5" customHeight="1" x14ac:dyDescent="0.25">
      <c r="B27" s="23" t="e">
        <f>+#REF!</f>
        <v>#REF!</v>
      </c>
      <c r="C27" s="33" t="s">
        <v>53</v>
      </c>
      <c r="D27" s="24" t="e">
        <f>+#REF!</f>
        <v>#REF!</v>
      </c>
      <c r="E27" s="25" t="s">
        <v>36</v>
      </c>
      <c r="F27" s="24" t="s">
        <v>37</v>
      </c>
    </row>
    <row r="28" spans="2:6" ht="50.25" customHeight="1" x14ac:dyDescent="0.25">
      <c r="B28" s="23" t="e">
        <f>+#REF!</f>
        <v>#REF!</v>
      </c>
      <c r="C28" s="26" t="s">
        <v>46</v>
      </c>
      <c r="D28" s="24" t="e">
        <f>+#REF!</f>
        <v>#REF!</v>
      </c>
      <c r="E28" s="25" t="s">
        <v>47</v>
      </c>
      <c r="F28" s="24" t="s">
        <v>48</v>
      </c>
    </row>
    <row r="29" spans="2:6" x14ac:dyDescent="0.25">
      <c r="B29" s="53" t="s">
        <v>31</v>
      </c>
      <c r="C29" s="53"/>
      <c r="D29" s="22" t="e">
        <f>+#REF!</f>
        <v>#REF!</v>
      </c>
      <c r="E29" s="53" t="e">
        <f>+#REF!</f>
        <v>#REF!</v>
      </c>
      <c r="F29" s="53"/>
    </row>
    <row r="30" spans="2:6" ht="66.75" customHeight="1" x14ac:dyDescent="0.25">
      <c r="B30" s="23" t="e">
        <f>+#REF!</f>
        <v>#REF!</v>
      </c>
      <c r="C30" s="32" t="s">
        <v>54</v>
      </c>
      <c r="D30" s="24" t="e">
        <f>+#REF!</f>
        <v>#REF!</v>
      </c>
      <c r="E30" s="25" t="s">
        <v>33</v>
      </c>
      <c r="F30" s="24" t="s">
        <v>55</v>
      </c>
    </row>
    <row r="31" spans="2:6" ht="70.5" customHeight="1" x14ac:dyDescent="0.25">
      <c r="B31" s="23" t="e">
        <f>+#REF!</f>
        <v>#REF!</v>
      </c>
      <c r="C31" s="33" t="s">
        <v>53</v>
      </c>
      <c r="D31" s="24" t="e">
        <f>+#REF!</f>
        <v>#REF!</v>
      </c>
      <c r="E31" s="25" t="s">
        <v>36</v>
      </c>
      <c r="F31" s="24" t="s">
        <v>37</v>
      </c>
    </row>
    <row r="32" spans="2:6" ht="51.75" customHeight="1" x14ac:dyDescent="0.25">
      <c r="B32" s="23" t="e">
        <f>+#REF!</f>
        <v>#REF!</v>
      </c>
      <c r="C32" s="26" t="s">
        <v>46</v>
      </c>
      <c r="D32" s="24" t="e">
        <f>+#REF!</f>
        <v>#REF!</v>
      </c>
      <c r="E32" s="25" t="s">
        <v>47</v>
      </c>
      <c r="F32" s="24" t="s">
        <v>56</v>
      </c>
    </row>
  </sheetData>
  <mergeCells count="13">
    <mergeCell ref="B2:F2"/>
    <mergeCell ref="B4:C4"/>
    <mergeCell ref="E4:F4"/>
    <mergeCell ref="B9:C9"/>
    <mergeCell ref="E9:F9"/>
    <mergeCell ref="B23:C23"/>
    <mergeCell ref="E23:F23"/>
    <mergeCell ref="B29:C29"/>
    <mergeCell ref="E29:F29"/>
    <mergeCell ref="B14:C14"/>
    <mergeCell ref="E14:F14"/>
    <mergeCell ref="B18:C18"/>
    <mergeCell ref="E18:F18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516F0-2029-49C4-BE8E-05E0F469D66E}">
  <sheetPr codeName="Hoja19"/>
  <dimension ref="A2:AB106"/>
  <sheetViews>
    <sheetView showGridLines="0" topLeftCell="A91" zoomScale="80" zoomScaleNormal="80" workbookViewId="0">
      <selection activeCell="D103" sqref="D103"/>
    </sheetView>
  </sheetViews>
  <sheetFormatPr baseColWidth="10" defaultColWidth="11.28515625" defaultRowHeight="14.25" x14ac:dyDescent="0.2"/>
  <cols>
    <col min="1" max="1" width="13" style="1" customWidth="1"/>
    <col min="2" max="2" width="19.7109375" style="1" customWidth="1"/>
    <col min="3" max="3" width="38.7109375" style="1" hidden="1" customWidth="1"/>
    <col min="4" max="4" width="80.7109375" style="1" customWidth="1"/>
    <col min="5" max="6" width="15.7109375" style="17" customWidth="1"/>
    <col min="7" max="8" width="15.7109375" style="1" customWidth="1"/>
    <col min="9" max="9" width="17.28515625" style="1" customWidth="1"/>
    <col min="10" max="10" width="20.28515625" style="1" customWidth="1"/>
    <col min="11" max="11" width="18.28515625" style="1" customWidth="1"/>
    <col min="12" max="12" width="17.28515625" style="1" customWidth="1"/>
    <col min="13" max="13" width="10.7109375" style="1" customWidth="1"/>
    <col min="14" max="14" width="30.7109375" style="1" customWidth="1"/>
    <col min="15" max="15" width="50.7109375" style="1" hidden="1" customWidth="1"/>
    <col min="16" max="16" width="11.28515625" style="1"/>
    <col min="17" max="25" width="12.7109375" style="1" customWidth="1"/>
    <col min="26" max="27" width="11.28515625" style="1"/>
    <col min="28" max="28" width="11.28515625" style="1" hidden="1" customWidth="1"/>
    <col min="29" max="16384" width="11.28515625" style="1"/>
  </cols>
  <sheetData>
    <row r="2" spans="1:25" ht="36.75" customHeight="1" x14ac:dyDescent="0.25">
      <c r="A2" s="89" t="s">
        <v>57</v>
      </c>
      <c r="B2" s="89" t="s">
        <v>58</v>
      </c>
      <c r="C2" s="89"/>
      <c r="D2" s="89"/>
      <c r="E2" s="89"/>
      <c r="F2" s="89"/>
      <c r="G2" s="89"/>
      <c r="H2" s="89"/>
      <c r="I2" s="89" t="s">
        <v>59</v>
      </c>
      <c r="J2" s="89"/>
      <c r="K2" s="89"/>
      <c r="L2" s="90" t="s">
        <v>60</v>
      </c>
      <c r="M2" s="89" t="s">
        <v>61</v>
      </c>
      <c r="N2" s="89" t="s">
        <v>62</v>
      </c>
      <c r="O2" s="89" t="s">
        <v>63</v>
      </c>
      <c r="Q2"/>
      <c r="R2"/>
      <c r="S2"/>
      <c r="T2"/>
      <c r="U2"/>
      <c r="V2"/>
      <c r="W2"/>
      <c r="X2"/>
      <c r="Y2"/>
    </row>
    <row r="3" spans="1:25" ht="42.75" x14ac:dyDescent="0.25">
      <c r="A3" s="89"/>
      <c r="B3" s="4" t="s">
        <v>64</v>
      </c>
      <c r="C3" s="4" t="s">
        <v>65</v>
      </c>
      <c r="D3" s="4" t="s">
        <v>66</v>
      </c>
      <c r="E3" s="39" t="s">
        <v>67</v>
      </c>
      <c r="F3" s="39" t="s">
        <v>68</v>
      </c>
      <c r="G3" s="4" t="s">
        <v>69</v>
      </c>
      <c r="H3" s="4" t="s">
        <v>70</v>
      </c>
      <c r="I3" s="7" t="s">
        <v>71</v>
      </c>
      <c r="J3" s="7" t="s">
        <v>72</v>
      </c>
      <c r="K3" s="7" t="s">
        <v>73</v>
      </c>
      <c r="L3" s="91"/>
      <c r="M3" s="89" t="s">
        <v>74</v>
      </c>
      <c r="N3" s="89" t="s">
        <v>74</v>
      </c>
      <c r="O3" s="89" t="s">
        <v>74</v>
      </c>
      <c r="Q3"/>
      <c r="R3"/>
      <c r="S3"/>
      <c r="T3"/>
      <c r="U3"/>
      <c r="V3"/>
      <c r="W3"/>
      <c r="X3"/>
      <c r="Y3"/>
    </row>
    <row r="4" spans="1:25" s="3" customFormat="1" ht="19.899999999999999" customHeight="1" x14ac:dyDescent="0.25">
      <c r="A4" s="83" t="s">
        <v>75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5"/>
      <c r="Q4"/>
      <c r="R4"/>
      <c r="S4"/>
      <c r="T4"/>
      <c r="U4"/>
      <c r="V4"/>
      <c r="W4"/>
      <c r="X4"/>
      <c r="Y4"/>
    </row>
    <row r="5" spans="1:25" s="3" customFormat="1" ht="49.9" customHeight="1" x14ac:dyDescent="0.25">
      <c r="A5" s="40">
        <v>1</v>
      </c>
      <c r="B5" s="2" t="s">
        <v>76</v>
      </c>
      <c r="C5" s="2" t="s">
        <v>77</v>
      </c>
      <c r="D5" s="2" t="s">
        <v>78</v>
      </c>
      <c r="E5" s="8">
        <v>37710</v>
      </c>
      <c r="F5" s="8">
        <v>37970</v>
      </c>
      <c r="G5" s="37">
        <f>(_xlfn.DAYS(E5,F5)*-1)/30</f>
        <v>8.6666666666666661</v>
      </c>
      <c r="H5" s="15" t="s">
        <v>22</v>
      </c>
      <c r="I5" s="16" t="s">
        <v>22</v>
      </c>
      <c r="J5" s="16" t="s">
        <v>22</v>
      </c>
      <c r="K5" s="36">
        <v>0</v>
      </c>
      <c r="L5" s="36">
        <f t="shared" ref="L5:L12" si="0">G5-K5</f>
        <v>8.6666666666666661</v>
      </c>
      <c r="M5" s="14" t="s">
        <v>22</v>
      </c>
      <c r="N5" s="14" t="s">
        <v>79</v>
      </c>
      <c r="O5" s="2"/>
      <c r="Q5"/>
      <c r="R5"/>
      <c r="S5"/>
      <c r="T5"/>
      <c r="U5"/>
      <c r="V5"/>
      <c r="W5"/>
      <c r="X5"/>
      <c r="Y5"/>
    </row>
    <row r="6" spans="1:25" s="3" customFormat="1" ht="49.9" customHeight="1" x14ac:dyDescent="0.25">
      <c r="A6" s="40">
        <v>2</v>
      </c>
      <c r="B6" s="2" t="s">
        <v>76</v>
      </c>
      <c r="C6" s="2" t="s">
        <v>77</v>
      </c>
      <c r="D6" s="2" t="s">
        <v>80</v>
      </c>
      <c r="E6" s="8">
        <v>38011</v>
      </c>
      <c r="F6" s="8">
        <v>38377</v>
      </c>
      <c r="G6" s="37">
        <f t="shared" ref="G6" si="1">(_xlfn.DAYS(E6,F6)*-1)/30</f>
        <v>12.2</v>
      </c>
      <c r="H6" s="15" t="s">
        <v>22</v>
      </c>
      <c r="I6" s="16" t="s">
        <v>22</v>
      </c>
      <c r="J6" s="16" t="s">
        <v>22</v>
      </c>
      <c r="K6" s="36">
        <v>0</v>
      </c>
      <c r="L6" s="36">
        <f t="shared" si="0"/>
        <v>12.2</v>
      </c>
      <c r="M6" s="14" t="s">
        <v>22</v>
      </c>
      <c r="N6" s="14" t="s">
        <v>79</v>
      </c>
      <c r="O6" s="2"/>
      <c r="Q6"/>
      <c r="R6"/>
      <c r="S6"/>
      <c r="T6"/>
      <c r="U6"/>
      <c r="V6"/>
      <c r="W6"/>
      <c r="X6"/>
      <c r="Y6"/>
    </row>
    <row r="7" spans="1:25" s="3" customFormat="1" ht="49.9" customHeight="1" x14ac:dyDescent="0.25">
      <c r="A7" s="40">
        <v>3</v>
      </c>
      <c r="B7" s="2" t="s">
        <v>76</v>
      </c>
      <c r="C7" s="2" t="s">
        <v>7</v>
      </c>
      <c r="D7" s="2" t="s">
        <v>81</v>
      </c>
      <c r="E7" s="8">
        <v>39125</v>
      </c>
      <c r="F7" s="8">
        <v>39319</v>
      </c>
      <c r="G7" s="37">
        <f>(_xlfn.DAYS(E7,F7)*-1)/30</f>
        <v>6.4666666666666668</v>
      </c>
      <c r="H7" s="15" t="s">
        <v>22</v>
      </c>
      <c r="I7" s="16" t="s">
        <v>22</v>
      </c>
      <c r="J7" s="16" t="s">
        <v>22</v>
      </c>
      <c r="K7" s="36">
        <v>0</v>
      </c>
      <c r="L7" s="36">
        <f t="shared" si="0"/>
        <v>6.4666666666666668</v>
      </c>
      <c r="M7" s="14" t="s">
        <v>22</v>
      </c>
      <c r="N7" s="14" t="s">
        <v>79</v>
      </c>
      <c r="O7" s="2"/>
      <c r="Q7"/>
      <c r="R7"/>
      <c r="S7"/>
      <c r="T7"/>
      <c r="U7"/>
      <c r="V7"/>
      <c r="W7"/>
      <c r="X7"/>
      <c r="Y7"/>
    </row>
    <row r="8" spans="1:25" s="3" customFormat="1" ht="49.9" customHeight="1" x14ac:dyDescent="0.25">
      <c r="A8" s="40">
        <v>4</v>
      </c>
      <c r="B8" s="2" t="s">
        <v>76</v>
      </c>
      <c r="C8" s="2" t="s">
        <v>7</v>
      </c>
      <c r="D8" s="2" t="s">
        <v>82</v>
      </c>
      <c r="E8" s="38">
        <v>39319</v>
      </c>
      <c r="F8" s="8">
        <v>39750</v>
      </c>
      <c r="G8" s="37">
        <f t="shared" ref="G8:G9" si="2">(_xlfn.DAYS(E8,F8)*-1)/30</f>
        <v>14.366666666666667</v>
      </c>
      <c r="H8" s="15" t="s">
        <v>22</v>
      </c>
      <c r="I8" s="16" t="s">
        <v>22</v>
      </c>
      <c r="J8" s="16" t="s">
        <v>22</v>
      </c>
      <c r="K8" s="36">
        <v>0</v>
      </c>
      <c r="L8" s="36">
        <f t="shared" si="0"/>
        <v>14.366666666666667</v>
      </c>
      <c r="M8" s="14" t="s">
        <v>22</v>
      </c>
      <c r="N8" s="14" t="s">
        <v>79</v>
      </c>
      <c r="O8" s="2"/>
      <c r="Q8"/>
      <c r="R8"/>
      <c r="S8"/>
      <c r="T8"/>
      <c r="U8"/>
      <c r="V8"/>
      <c r="W8"/>
      <c r="X8"/>
      <c r="Y8"/>
    </row>
    <row r="9" spans="1:25" s="3" customFormat="1" ht="49.9" customHeight="1" x14ac:dyDescent="0.25">
      <c r="A9" s="40">
        <v>5</v>
      </c>
      <c r="B9" s="2" t="s">
        <v>76</v>
      </c>
      <c r="C9" s="2" t="s">
        <v>77</v>
      </c>
      <c r="D9" s="2" t="s">
        <v>83</v>
      </c>
      <c r="E9" s="8">
        <v>40525</v>
      </c>
      <c r="F9" s="8">
        <v>41043</v>
      </c>
      <c r="G9" s="37">
        <f t="shared" si="2"/>
        <v>17.266666666666666</v>
      </c>
      <c r="H9" s="15" t="s">
        <v>22</v>
      </c>
      <c r="I9" s="16" t="s">
        <v>22</v>
      </c>
      <c r="J9" s="16" t="s">
        <v>22</v>
      </c>
      <c r="K9" s="36">
        <v>0</v>
      </c>
      <c r="L9" s="36">
        <f t="shared" si="0"/>
        <v>17.266666666666666</v>
      </c>
      <c r="M9" s="48" t="s">
        <v>84</v>
      </c>
      <c r="N9" s="14" t="s">
        <v>85</v>
      </c>
      <c r="O9" s="2"/>
      <c r="Q9"/>
      <c r="R9"/>
      <c r="S9"/>
      <c r="T9"/>
      <c r="U9"/>
      <c r="V9"/>
      <c r="W9"/>
      <c r="X9"/>
      <c r="Y9"/>
    </row>
    <row r="10" spans="1:25" s="3" customFormat="1" ht="49.9" customHeight="1" x14ac:dyDescent="0.25">
      <c r="A10" s="40">
        <v>6</v>
      </c>
      <c r="B10" s="2" t="s">
        <v>86</v>
      </c>
      <c r="C10" s="2" t="s">
        <v>77</v>
      </c>
      <c r="D10" s="2" t="s">
        <v>87</v>
      </c>
      <c r="E10" s="8">
        <v>41219</v>
      </c>
      <c r="F10" s="8">
        <v>41522</v>
      </c>
      <c r="G10" s="37">
        <f>(_xlfn.DAYS(E10,F10)*-1)/30</f>
        <v>10.1</v>
      </c>
      <c r="H10" s="15" t="s">
        <v>22</v>
      </c>
      <c r="I10" s="16" t="s">
        <v>22</v>
      </c>
      <c r="J10" s="16" t="s">
        <v>22</v>
      </c>
      <c r="K10" s="36">
        <v>0</v>
      </c>
      <c r="L10" s="36">
        <f t="shared" si="0"/>
        <v>10.1</v>
      </c>
      <c r="M10" s="48" t="s">
        <v>84</v>
      </c>
      <c r="N10" s="14" t="s">
        <v>88</v>
      </c>
      <c r="O10" s="2"/>
      <c r="Q10"/>
      <c r="R10"/>
      <c r="S10"/>
      <c r="T10"/>
      <c r="U10"/>
      <c r="V10"/>
      <c r="W10"/>
      <c r="X10"/>
      <c r="Y10"/>
    </row>
    <row r="11" spans="1:25" s="3" customFormat="1" ht="49.9" customHeight="1" x14ac:dyDescent="0.25">
      <c r="A11" s="40">
        <v>7</v>
      </c>
      <c r="B11" s="2" t="s">
        <v>89</v>
      </c>
      <c r="C11" s="2" t="s">
        <v>77</v>
      </c>
      <c r="D11" s="2" t="s">
        <v>90</v>
      </c>
      <c r="E11" s="8">
        <v>41659</v>
      </c>
      <c r="F11" s="8">
        <v>42002</v>
      </c>
      <c r="G11" s="37">
        <f t="shared" ref="G11:G12" si="3">(_xlfn.DAYS(E11,F11)*-1)/30</f>
        <v>11.433333333333334</v>
      </c>
      <c r="H11" s="15" t="s">
        <v>22</v>
      </c>
      <c r="I11" s="16" t="s">
        <v>22</v>
      </c>
      <c r="J11" s="16" t="s">
        <v>22</v>
      </c>
      <c r="K11" s="36">
        <v>0</v>
      </c>
      <c r="L11" s="36">
        <f t="shared" si="0"/>
        <v>11.433333333333334</v>
      </c>
      <c r="M11" s="48" t="s">
        <v>84</v>
      </c>
      <c r="N11" s="14" t="s">
        <v>91</v>
      </c>
      <c r="O11" s="2"/>
      <c r="Q11"/>
      <c r="R11"/>
      <c r="S11"/>
      <c r="T11"/>
      <c r="U11"/>
      <c r="V11"/>
      <c r="W11"/>
      <c r="X11"/>
      <c r="Y11"/>
    </row>
    <row r="12" spans="1:25" s="3" customFormat="1" ht="49.9" customHeight="1" x14ac:dyDescent="0.25">
      <c r="A12" s="40">
        <v>8</v>
      </c>
      <c r="B12" s="2" t="s">
        <v>92</v>
      </c>
      <c r="C12" s="2" t="s">
        <v>7</v>
      </c>
      <c r="D12" s="2" t="s">
        <v>93</v>
      </c>
      <c r="E12" s="8">
        <v>42198</v>
      </c>
      <c r="F12" s="8">
        <v>42655</v>
      </c>
      <c r="G12" s="37">
        <f t="shared" si="3"/>
        <v>15.233333333333333</v>
      </c>
      <c r="H12" s="15" t="s">
        <v>22</v>
      </c>
      <c r="I12" s="16">
        <v>42296</v>
      </c>
      <c r="J12" s="16">
        <v>42388</v>
      </c>
      <c r="K12" s="37">
        <f t="shared" ref="K12" si="4">(_xlfn.DAYS(I12,J12)*-1)/30</f>
        <v>3.0666666666666669</v>
      </c>
      <c r="L12" s="36">
        <f t="shared" si="0"/>
        <v>12.166666666666666</v>
      </c>
      <c r="M12" s="48" t="s">
        <v>84</v>
      </c>
      <c r="N12" s="14" t="s">
        <v>94</v>
      </c>
      <c r="O12" s="2"/>
      <c r="P12" s="49" t="s">
        <v>95</v>
      </c>
      <c r="Q12"/>
      <c r="R12"/>
      <c r="S12"/>
      <c r="T12"/>
      <c r="U12"/>
      <c r="V12"/>
      <c r="W12"/>
      <c r="X12"/>
      <c r="Y12"/>
    </row>
    <row r="13" spans="1:25" s="3" customFormat="1" ht="19.899999999999999" customHeight="1" x14ac:dyDescent="0.25">
      <c r="A13" s="83" t="s">
        <v>96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Q13"/>
      <c r="R13"/>
      <c r="S13"/>
      <c r="T13"/>
      <c r="U13"/>
      <c r="V13"/>
      <c r="W13"/>
      <c r="X13"/>
      <c r="Y13"/>
    </row>
    <row r="14" spans="1:25" s="3" customFormat="1" ht="49.9" customHeight="1" x14ac:dyDescent="0.25">
      <c r="A14" s="41">
        <v>1</v>
      </c>
      <c r="B14" s="2" t="s">
        <v>92</v>
      </c>
      <c r="C14" s="2" t="s">
        <v>97</v>
      </c>
      <c r="D14" s="2" t="s">
        <v>98</v>
      </c>
      <c r="E14" s="8">
        <v>42650</v>
      </c>
      <c r="F14" s="8">
        <v>42870</v>
      </c>
      <c r="G14" s="37">
        <f>(_xlfn.DAYS(E14,F14)*-1)/30</f>
        <v>7.333333333333333</v>
      </c>
      <c r="H14" s="15">
        <v>1</v>
      </c>
      <c r="I14" s="16">
        <v>42727</v>
      </c>
      <c r="J14" s="16">
        <v>42744</v>
      </c>
      <c r="K14" s="37">
        <f t="shared" ref="K14:K19" si="5">(_xlfn.DAYS(I14,J14)*-1)/30</f>
        <v>0.56666666666666665</v>
      </c>
      <c r="L14" s="36">
        <f>G14-K14</f>
        <v>6.7666666666666666</v>
      </c>
      <c r="M14" s="48" t="s">
        <v>84</v>
      </c>
      <c r="N14" s="14" t="s">
        <v>99</v>
      </c>
      <c r="O14" s="2"/>
      <c r="Q14"/>
      <c r="R14"/>
      <c r="S14"/>
      <c r="T14"/>
      <c r="U14"/>
      <c r="V14"/>
      <c r="W14"/>
      <c r="X14"/>
      <c r="Y14"/>
    </row>
    <row r="15" spans="1:25" s="3" customFormat="1" ht="49.9" customHeight="1" x14ac:dyDescent="0.25">
      <c r="A15" s="42">
        <v>2</v>
      </c>
      <c r="B15" s="2" t="s">
        <v>92</v>
      </c>
      <c r="C15" s="2" t="s">
        <v>97</v>
      </c>
      <c r="D15" s="2" t="s">
        <v>100</v>
      </c>
      <c r="E15" s="8">
        <v>42950</v>
      </c>
      <c r="F15" s="8">
        <v>43308</v>
      </c>
      <c r="G15" s="37">
        <f t="shared" ref="G15:G16" si="6">(_xlfn.DAYS(E15,F15)*-1)/30</f>
        <v>11.933333333333334</v>
      </c>
      <c r="H15" s="15">
        <v>1</v>
      </c>
      <c r="I15" s="8">
        <v>43097</v>
      </c>
      <c r="J15" s="8">
        <v>43104</v>
      </c>
      <c r="K15" s="37">
        <f t="shared" si="5"/>
        <v>0.23333333333333334</v>
      </c>
      <c r="L15" s="36">
        <f>G15-K15</f>
        <v>11.700000000000001</v>
      </c>
      <c r="M15" s="48" t="s">
        <v>84</v>
      </c>
      <c r="N15" s="14" t="s">
        <v>99</v>
      </c>
      <c r="O15" s="2"/>
      <c r="Q15"/>
      <c r="R15"/>
      <c r="S15"/>
      <c r="T15"/>
      <c r="U15"/>
      <c r="V15"/>
      <c r="W15"/>
      <c r="X15"/>
      <c r="Y15"/>
    </row>
    <row r="16" spans="1:25" s="3" customFormat="1" ht="45" customHeight="1" x14ac:dyDescent="0.25">
      <c r="A16" s="59">
        <v>3</v>
      </c>
      <c r="B16" s="61" t="s">
        <v>92</v>
      </c>
      <c r="C16" s="2" t="s">
        <v>97</v>
      </c>
      <c r="D16" s="61" t="s">
        <v>101</v>
      </c>
      <c r="E16" s="63">
        <v>43309</v>
      </c>
      <c r="F16" s="63">
        <v>43791</v>
      </c>
      <c r="G16" s="65">
        <f t="shared" si="6"/>
        <v>16.066666666666666</v>
      </c>
      <c r="H16" s="67">
        <v>1</v>
      </c>
      <c r="I16" s="8">
        <v>43453</v>
      </c>
      <c r="J16" s="8">
        <v>43482</v>
      </c>
      <c r="K16" s="37">
        <f t="shared" si="5"/>
        <v>0.96666666666666667</v>
      </c>
      <c r="L16" s="69">
        <f>G16-(K16+K17)</f>
        <v>13.133333333333333</v>
      </c>
      <c r="M16" s="71" t="s">
        <v>84</v>
      </c>
      <c r="N16" s="57" t="s">
        <v>102</v>
      </c>
      <c r="O16" s="2"/>
      <c r="Q16"/>
      <c r="R16"/>
      <c r="S16"/>
      <c r="T16"/>
      <c r="U16"/>
      <c r="V16"/>
      <c r="W16"/>
      <c r="X16"/>
      <c r="Y16"/>
    </row>
    <row r="17" spans="1:25" s="3" customFormat="1" ht="45" customHeight="1" x14ac:dyDescent="0.25">
      <c r="A17" s="60"/>
      <c r="B17" s="62"/>
      <c r="C17" s="2"/>
      <c r="D17" s="62"/>
      <c r="E17" s="64"/>
      <c r="F17" s="64"/>
      <c r="G17" s="66"/>
      <c r="H17" s="68"/>
      <c r="I17" s="8">
        <v>43699</v>
      </c>
      <c r="J17" s="8">
        <v>43758</v>
      </c>
      <c r="K17" s="37">
        <f t="shared" si="5"/>
        <v>1.9666666666666666</v>
      </c>
      <c r="L17" s="70"/>
      <c r="M17" s="72"/>
      <c r="N17" s="58"/>
      <c r="O17" s="2"/>
      <c r="Q17"/>
      <c r="R17"/>
      <c r="S17"/>
      <c r="T17"/>
      <c r="U17"/>
      <c r="V17"/>
      <c r="W17"/>
      <c r="X17"/>
      <c r="Y17"/>
    </row>
    <row r="18" spans="1:25" s="3" customFormat="1" ht="20.100000000000001" customHeight="1" x14ac:dyDescent="0.25">
      <c r="A18" s="86">
        <v>4</v>
      </c>
      <c r="B18" s="61" t="s">
        <v>92</v>
      </c>
      <c r="C18" s="2" t="s">
        <v>97</v>
      </c>
      <c r="D18" s="61" t="s">
        <v>103</v>
      </c>
      <c r="E18" s="63">
        <v>43792</v>
      </c>
      <c r="F18" s="63">
        <v>44020</v>
      </c>
      <c r="G18" s="65">
        <f>(_xlfn.DAYS(E18,F18)*-1)/30</f>
        <v>7.6</v>
      </c>
      <c r="H18" s="67">
        <v>1</v>
      </c>
      <c r="I18" s="8">
        <v>43914</v>
      </c>
      <c r="J18" s="8">
        <v>44004</v>
      </c>
      <c r="K18" s="37">
        <f t="shared" si="5"/>
        <v>3</v>
      </c>
      <c r="L18" s="69">
        <f>G18-(K18)</f>
        <v>4.5999999999999996</v>
      </c>
      <c r="M18" s="71" t="s">
        <v>84</v>
      </c>
      <c r="N18" s="57" t="s">
        <v>104</v>
      </c>
      <c r="O18" s="2"/>
      <c r="Q18"/>
      <c r="R18"/>
      <c r="S18"/>
      <c r="T18"/>
      <c r="U18"/>
      <c r="V18"/>
      <c r="W18"/>
      <c r="X18"/>
      <c r="Y18"/>
    </row>
    <row r="19" spans="1:25" s="3" customFormat="1" ht="20.100000000000001" customHeight="1" x14ac:dyDescent="0.25">
      <c r="A19" s="87"/>
      <c r="B19" s="76"/>
      <c r="C19" s="2"/>
      <c r="D19" s="76"/>
      <c r="E19" s="77"/>
      <c r="F19" s="77"/>
      <c r="G19" s="78"/>
      <c r="H19" s="79"/>
      <c r="I19" s="38">
        <v>44078</v>
      </c>
      <c r="J19" s="38">
        <v>44252</v>
      </c>
      <c r="K19" s="50">
        <f t="shared" si="5"/>
        <v>5.8</v>
      </c>
      <c r="L19" s="80"/>
      <c r="M19" s="81"/>
      <c r="N19" s="82"/>
      <c r="O19" s="2"/>
      <c r="Q19"/>
      <c r="R19"/>
      <c r="S19"/>
      <c r="T19"/>
      <c r="U19"/>
      <c r="V19"/>
      <c r="W19"/>
      <c r="X19"/>
      <c r="Y19"/>
    </row>
    <row r="20" spans="1:25" s="3" customFormat="1" ht="20.100000000000001" customHeight="1" x14ac:dyDescent="0.25">
      <c r="A20" s="87"/>
      <c r="B20" s="76"/>
      <c r="C20" s="2"/>
      <c r="D20" s="76"/>
      <c r="E20" s="77"/>
      <c r="F20" s="77"/>
      <c r="G20" s="78"/>
      <c r="H20" s="79"/>
      <c r="I20" s="38">
        <v>44322</v>
      </c>
      <c r="J20" s="38">
        <v>44357</v>
      </c>
      <c r="K20" s="50">
        <f t="shared" ref="K20:K22" si="7">(_xlfn.DAYS(I20,J20)*-1)/30</f>
        <v>1.1666666666666667</v>
      </c>
      <c r="L20" s="80"/>
      <c r="M20" s="81"/>
      <c r="N20" s="82"/>
      <c r="O20" s="2"/>
      <c r="Q20"/>
      <c r="R20"/>
      <c r="S20"/>
      <c r="T20"/>
      <c r="U20"/>
      <c r="V20"/>
      <c r="W20"/>
      <c r="X20"/>
      <c r="Y20"/>
    </row>
    <row r="21" spans="1:25" s="3" customFormat="1" ht="20.100000000000001" customHeight="1" x14ac:dyDescent="0.25">
      <c r="A21" s="87"/>
      <c r="B21" s="76"/>
      <c r="C21" s="2"/>
      <c r="D21" s="76"/>
      <c r="E21" s="77"/>
      <c r="F21" s="77"/>
      <c r="G21" s="78"/>
      <c r="H21" s="79"/>
      <c r="I21" s="38">
        <v>44560</v>
      </c>
      <c r="J21" s="38">
        <v>44592</v>
      </c>
      <c r="K21" s="50">
        <f t="shared" si="7"/>
        <v>1.0666666666666667</v>
      </c>
      <c r="L21" s="80"/>
      <c r="M21" s="81"/>
      <c r="N21" s="82"/>
      <c r="O21" s="2"/>
      <c r="Q21"/>
      <c r="R21"/>
      <c r="S21"/>
      <c r="T21"/>
      <c r="U21"/>
      <c r="V21"/>
      <c r="W21"/>
      <c r="X21"/>
      <c r="Y21"/>
    </row>
    <row r="22" spans="1:25" s="3" customFormat="1" ht="20.100000000000001" customHeight="1" x14ac:dyDescent="0.25">
      <c r="A22" s="87"/>
      <c r="B22" s="76"/>
      <c r="C22" s="2"/>
      <c r="D22" s="76"/>
      <c r="E22" s="77"/>
      <c r="F22" s="77"/>
      <c r="G22" s="78"/>
      <c r="H22" s="79"/>
      <c r="I22" s="38">
        <v>44686</v>
      </c>
      <c r="J22" s="38">
        <v>44839</v>
      </c>
      <c r="K22" s="50">
        <f t="shared" si="7"/>
        <v>5.0999999999999996</v>
      </c>
      <c r="L22" s="80"/>
      <c r="M22" s="81"/>
      <c r="N22" s="82"/>
      <c r="O22" s="2"/>
      <c r="Q22"/>
      <c r="R22"/>
      <c r="S22"/>
      <c r="T22"/>
      <c r="U22"/>
      <c r="V22"/>
      <c r="W22"/>
      <c r="X22"/>
      <c r="Y22"/>
    </row>
    <row r="23" spans="1:25" s="3" customFormat="1" ht="20.100000000000001" customHeight="1" x14ac:dyDescent="0.25">
      <c r="A23" s="88"/>
      <c r="B23" s="62"/>
      <c r="C23" s="2"/>
      <c r="D23" s="62"/>
      <c r="E23" s="64"/>
      <c r="F23" s="64"/>
      <c r="G23" s="66"/>
      <c r="H23" s="68"/>
      <c r="I23" s="38">
        <v>44922</v>
      </c>
      <c r="J23" s="38" t="s">
        <v>105</v>
      </c>
      <c r="K23" s="50">
        <f>30/30</f>
        <v>1</v>
      </c>
      <c r="L23" s="70"/>
      <c r="M23" s="72"/>
      <c r="N23" s="58"/>
      <c r="O23" s="2"/>
      <c r="Q23"/>
      <c r="R23"/>
      <c r="S23"/>
      <c r="T23"/>
      <c r="U23"/>
      <c r="V23"/>
      <c r="W23"/>
      <c r="X23"/>
      <c r="Y23"/>
    </row>
    <row r="24" spans="1:25" s="3" customFormat="1" ht="20.100000000000001" customHeight="1" x14ac:dyDescent="0.25">
      <c r="A24" s="73">
        <v>5</v>
      </c>
      <c r="B24" s="61" t="s">
        <v>106</v>
      </c>
      <c r="C24" s="2" t="s">
        <v>97</v>
      </c>
      <c r="D24" s="61" t="s">
        <v>107</v>
      </c>
      <c r="E24" s="63">
        <v>44020</v>
      </c>
      <c r="F24" s="63">
        <v>44286</v>
      </c>
      <c r="G24" s="65">
        <f t="shared" ref="G24" si="8">(_xlfn.DAYS(E24,F24)*-1)/30</f>
        <v>8.8666666666666671</v>
      </c>
      <c r="H24" s="67">
        <v>1</v>
      </c>
      <c r="I24" s="38">
        <v>43910</v>
      </c>
      <c r="J24" s="38">
        <v>43982</v>
      </c>
      <c r="K24" s="50">
        <f t="shared" ref="K24:K26" si="9">(_xlfn.DAYS(I24,J24)*-1)/30</f>
        <v>2.4</v>
      </c>
      <c r="L24" s="69">
        <f>G24-(K25+K26)</f>
        <v>6.0333333333333341</v>
      </c>
      <c r="M24" s="71" t="s">
        <v>84</v>
      </c>
      <c r="N24" s="57" t="s">
        <v>108</v>
      </c>
      <c r="O24" s="61"/>
      <c r="Q24"/>
      <c r="R24"/>
      <c r="S24"/>
      <c r="T24"/>
      <c r="U24"/>
      <c r="V24"/>
      <c r="W24"/>
      <c r="X24"/>
      <c r="Y24"/>
    </row>
    <row r="25" spans="1:25" s="3" customFormat="1" ht="20.100000000000001" customHeight="1" x14ac:dyDescent="0.25">
      <c r="A25" s="74"/>
      <c r="B25" s="76"/>
      <c r="C25" s="2"/>
      <c r="D25" s="76"/>
      <c r="E25" s="77"/>
      <c r="F25" s="77"/>
      <c r="G25" s="78"/>
      <c r="H25" s="79"/>
      <c r="I25" s="8">
        <v>44092</v>
      </c>
      <c r="J25" s="8">
        <v>44122</v>
      </c>
      <c r="K25" s="37">
        <f t="shared" ref="K25" si="10">(_xlfn.DAYS(I25,J25)*-1)/30</f>
        <v>1</v>
      </c>
      <c r="L25" s="80"/>
      <c r="M25" s="81"/>
      <c r="N25" s="82"/>
      <c r="O25" s="76"/>
      <c r="Q25"/>
      <c r="R25"/>
      <c r="S25"/>
      <c r="T25"/>
      <c r="U25"/>
      <c r="V25"/>
      <c r="W25"/>
      <c r="X25"/>
      <c r="Y25"/>
    </row>
    <row r="26" spans="1:25" s="3" customFormat="1" ht="20.100000000000001" customHeight="1" x14ac:dyDescent="0.25">
      <c r="A26" s="75"/>
      <c r="B26" s="62"/>
      <c r="C26" s="2"/>
      <c r="D26" s="62"/>
      <c r="E26" s="64"/>
      <c r="F26" s="64"/>
      <c r="G26" s="66"/>
      <c r="H26" s="68"/>
      <c r="I26" s="8">
        <v>44152</v>
      </c>
      <c r="J26" s="8">
        <v>44207</v>
      </c>
      <c r="K26" s="37">
        <f t="shared" si="9"/>
        <v>1.8333333333333333</v>
      </c>
      <c r="L26" s="70"/>
      <c r="M26" s="72"/>
      <c r="N26" s="58"/>
      <c r="O26" s="62"/>
      <c r="Q26"/>
      <c r="R26"/>
      <c r="S26"/>
      <c r="T26"/>
      <c r="U26"/>
      <c r="V26"/>
      <c r="W26"/>
      <c r="X26"/>
      <c r="Y26"/>
    </row>
    <row r="27" spans="1:25" s="3" customFormat="1" ht="19.899999999999999" customHeight="1" x14ac:dyDescent="0.25">
      <c r="A27" s="83" t="s">
        <v>109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5"/>
      <c r="Q27"/>
      <c r="R27"/>
      <c r="S27"/>
      <c r="T27"/>
      <c r="U27"/>
      <c r="V27"/>
      <c r="W27"/>
      <c r="X27"/>
      <c r="Y27"/>
    </row>
    <row r="28" spans="1:25" s="3" customFormat="1" ht="49.9" customHeight="1" x14ac:dyDescent="0.25">
      <c r="A28" s="43">
        <v>1</v>
      </c>
      <c r="B28" s="2" t="s">
        <v>110</v>
      </c>
      <c r="C28" s="2" t="s">
        <v>111</v>
      </c>
      <c r="D28" s="2" t="s">
        <v>112</v>
      </c>
      <c r="E28" s="8">
        <v>39995</v>
      </c>
      <c r="F28" s="8">
        <v>40170</v>
      </c>
      <c r="G28" s="37">
        <f t="shared" ref="G28" si="11">(_xlfn.DAYS(E28,F28)*-1)/30</f>
        <v>5.833333333333333</v>
      </c>
      <c r="H28" s="15">
        <v>1</v>
      </c>
      <c r="I28" s="16" t="s">
        <v>22</v>
      </c>
      <c r="J28" s="16" t="s">
        <v>22</v>
      </c>
      <c r="K28" s="36">
        <v>0</v>
      </c>
      <c r="L28" s="36">
        <f>G28-K28</f>
        <v>5.833333333333333</v>
      </c>
      <c r="M28" s="14" t="s">
        <v>22</v>
      </c>
      <c r="N28" s="14" t="s">
        <v>79</v>
      </c>
      <c r="O28" s="2"/>
      <c r="Q28"/>
      <c r="R28"/>
      <c r="S28"/>
      <c r="T28"/>
      <c r="U28"/>
      <c r="V28"/>
      <c r="W28"/>
      <c r="X28"/>
      <c r="Y28"/>
    </row>
    <row r="29" spans="1:25" s="3" customFormat="1" ht="49.9" customHeight="1" x14ac:dyDescent="0.25">
      <c r="A29" s="43">
        <v>2</v>
      </c>
      <c r="B29" s="2" t="s">
        <v>110</v>
      </c>
      <c r="C29" s="2" t="s">
        <v>111</v>
      </c>
      <c r="D29" s="2" t="s">
        <v>113</v>
      </c>
      <c r="E29" s="8">
        <v>40226</v>
      </c>
      <c r="F29" s="8">
        <v>40534</v>
      </c>
      <c r="G29" s="37">
        <f>(_xlfn.DAYS(E29,F29)*-1)/30</f>
        <v>10.266666666666667</v>
      </c>
      <c r="H29" s="15">
        <v>1</v>
      </c>
      <c r="I29" s="16" t="s">
        <v>22</v>
      </c>
      <c r="J29" s="16" t="s">
        <v>22</v>
      </c>
      <c r="K29" s="36">
        <v>0</v>
      </c>
      <c r="L29" s="36">
        <f>G29-K29</f>
        <v>10.266666666666667</v>
      </c>
      <c r="M29" s="14" t="s">
        <v>22</v>
      </c>
      <c r="N29" s="14" t="s">
        <v>79</v>
      </c>
      <c r="O29" s="2"/>
      <c r="Q29"/>
      <c r="R29"/>
      <c r="S29"/>
      <c r="T29"/>
      <c r="U29"/>
      <c r="V29"/>
      <c r="W29"/>
      <c r="X29"/>
      <c r="Y29"/>
    </row>
    <row r="30" spans="1:25" s="3" customFormat="1" ht="49.9" customHeight="1" x14ac:dyDescent="0.25">
      <c r="A30" s="43">
        <v>3</v>
      </c>
      <c r="B30" s="2" t="s">
        <v>110</v>
      </c>
      <c r="C30" s="2" t="s">
        <v>97</v>
      </c>
      <c r="D30" s="2" t="s">
        <v>114</v>
      </c>
      <c r="E30" s="8">
        <v>41890</v>
      </c>
      <c r="F30" s="8">
        <v>42319</v>
      </c>
      <c r="G30" s="37">
        <f t="shared" ref="G30:G31" si="12">(_xlfn.DAYS(E30,F30)*-1)/30</f>
        <v>14.3</v>
      </c>
      <c r="H30" s="15">
        <v>1</v>
      </c>
      <c r="I30" s="16" t="s">
        <v>22</v>
      </c>
      <c r="J30" s="16" t="s">
        <v>22</v>
      </c>
      <c r="K30" s="36">
        <v>0</v>
      </c>
      <c r="L30" s="36">
        <f>G30-K30</f>
        <v>14.3</v>
      </c>
      <c r="M30" s="14" t="s">
        <v>22</v>
      </c>
      <c r="N30" s="14" t="s">
        <v>79</v>
      </c>
      <c r="O30" s="2"/>
      <c r="Q30"/>
      <c r="R30"/>
      <c r="S30"/>
      <c r="T30"/>
      <c r="U30"/>
      <c r="V30"/>
      <c r="W30"/>
      <c r="X30"/>
      <c r="Y30"/>
    </row>
    <row r="31" spans="1:25" s="3" customFormat="1" ht="66.75" customHeight="1" x14ac:dyDescent="0.25">
      <c r="A31" s="44">
        <v>4</v>
      </c>
      <c r="B31" s="2" t="s">
        <v>110</v>
      </c>
      <c r="C31" s="2" t="s">
        <v>97</v>
      </c>
      <c r="D31" s="2" t="s">
        <v>115</v>
      </c>
      <c r="E31" s="8">
        <v>42320</v>
      </c>
      <c r="F31" s="8">
        <v>42727</v>
      </c>
      <c r="G31" s="37">
        <f t="shared" si="12"/>
        <v>13.566666666666666</v>
      </c>
      <c r="H31" s="15">
        <v>1</v>
      </c>
      <c r="I31" s="16" t="s">
        <v>22</v>
      </c>
      <c r="J31" s="16" t="s">
        <v>22</v>
      </c>
      <c r="K31" s="36">
        <v>0</v>
      </c>
      <c r="L31" s="36">
        <f>G31-K31</f>
        <v>13.566666666666666</v>
      </c>
      <c r="M31" s="14" t="s">
        <v>22</v>
      </c>
      <c r="N31" s="14" t="s">
        <v>79</v>
      </c>
      <c r="O31" s="2"/>
      <c r="Q31"/>
      <c r="R31"/>
      <c r="S31"/>
      <c r="T31"/>
      <c r="U31"/>
      <c r="V31"/>
      <c r="W31"/>
      <c r="X31"/>
      <c r="Y31"/>
    </row>
    <row r="32" spans="1:25" s="3" customFormat="1" ht="49.9" customHeight="1" x14ac:dyDescent="0.25">
      <c r="A32" s="45">
        <v>5</v>
      </c>
      <c r="B32" s="2" t="s">
        <v>110</v>
      </c>
      <c r="C32" s="2" t="s">
        <v>111</v>
      </c>
      <c r="D32" s="2" t="s">
        <v>116</v>
      </c>
      <c r="E32" s="8">
        <v>43623</v>
      </c>
      <c r="F32" s="8">
        <v>43807</v>
      </c>
      <c r="G32" s="37">
        <f>(_xlfn.DAYS(E32,F32)*-1)/30</f>
        <v>6.1333333333333337</v>
      </c>
      <c r="H32" s="15">
        <v>1</v>
      </c>
      <c r="I32" s="16" t="s">
        <v>22</v>
      </c>
      <c r="J32" s="16" t="s">
        <v>22</v>
      </c>
      <c r="K32" s="36">
        <v>0</v>
      </c>
      <c r="L32" s="36">
        <f>G32-K32</f>
        <v>6.1333333333333337</v>
      </c>
      <c r="M32" s="14" t="s">
        <v>22</v>
      </c>
      <c r="N32" s="14" t="s">
        <v>79</v>
      </c>
      <c r="O32" s="2"/>
      <c r="Q32"/>
      <c r="R32"/>
      <c r="S32"/>
      <c r="T32"/>
      <c r="U32"/>
      <c r="V32"/>
      <c r="W32"/>
      <c r="X32"/>
      <c r="Y32"/>
    </row>
    <row r="33" spans="1:25" s="3" customFormat="1" ht="19.899999999999999" customHeight="1" x14ac:dyDescent="0.25">
      <c r="A33" s="83" t="s">
        <v>117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Q33"/>
      <c r="R33"/>
      <c r="S33"/>
      <c r="T33"/>
      <c r="U33"/>
      <c r="V33"/>
      <c r="W33"/>
      <c r="X33"/>
      <c r="Y33"/>
    </row>
    <row r="34" spans="1:25" s="3" customFormat="1" ht="66.75" customHeight="1" x14ac:dyDescent="0.25">
      <c r="A34" s="44">
        <v>1</v>
      </c>
      <c r="B34" s="2" t="s">
        <v>110</v>
      </c>
      <c r="C34" s="2" t="s">
        <v>97</v>
      </c>
      <c r="D34" s="2" t="s">
        <v>115</v>
      </c>
      <c r="E34" s="8">
        <v>42492</v>
      </c>
      <c r="F34" s="8">
        <v>42727</v>
      </c>
      <c r="G34" s="37">
        <f t="shared" ref="G34" si="13">(_xlfn.DAYS(E34,F34)*-1)/30</f>
        <v>7.833333333333333</v>
      </c>
      <c r="H34" s="15">
        <v>0.5</v>
      </c>
      <c r="I34" s="16" t="s">
        <v>22</v>
      </c>
      <c r="J34" s="16" t="s">
        <v>22</v>
      </c>
      <c r="K34" s="36">
        <v>0</v>
      </c>
      <c r="L34" s="36">
        <f t="shared" ref="L34:L48" si="14">G34-K34</f>
        <v>7.833333333333333</v>
      </c>
      <c r="M34" s="14" t="s">
        <v>22</v>
      </c>
      <c r="N34" s="14" t="s">
        <v>79</v>
      </c>
      <c r="O34" s="2"/>
      <c r="Q34"/>
      <c r="R34"/>
      <c r="S34"/>
      <c r="T34"/>
      <c r="U34"/>
      <c r="V34"/>
      <c r="W34"/>
      <c r="X34"/>
      <c r="Y34"/>
    </row>
    <row r="35" spans="1:25" s="3" customFormat="1" ht="49.9" customHeight="1" x14ac:dyDescent="0.25">
      <c r="A35" s="41">
        <v>2</v>
      </c>
      <c r="B35" s="2" t="s">
        <v>92</v>
      </c>
      <c r="C35" s="2" t="s">
        <v>97</v>
      </c>
      <c r="D35" s="2" t="s">
        <v>98</v>
      </c>
      <c r="E35" s="8">
        <v>42650</v>
      </c>
      <c r="F35" s="8">
        <v>42870</v>
      </c>
      <c r="G35" s="37">
        <f>(_xlfn.DAYS(E35,F35)*-1)/30</f>
        <v>7.333333333333333</v>
      </c>
      <c r="H35" s="15">
        <v>0.5</v>
      </c>
      <c r="I35" s="16">
        <v>42727</v>
      </c>
      <c r="J35" s="16">
        <v>42744</v>
      </c>
      <c r="K35" s="37">
        <f t="shared" ref="K35:K43" si="15">(_xlfn.DAYS(I35,J35)*-1)/30</f>
        <v>0.56666666666666665</v>
      </c>
      <c r="L35" s="36">
        <f>G35-K35</f>
        <v>6.7666666666666666</v>
      </c>
      <c r="M35" s="48" t="s">
        <v>84</v>
      </c>
      <c r="N35" s="14" t="s">
        <v>99</v>
      </c>
      <c r="O35" s="2"/>
      <c r="Q35"/>
      <c r="R35"/>
      <c r="S35"/>
      <c r="T35"/>
      <c r="U35"/>
      <c r="V35"/>
      <c r="W35"/>
      <c r="X35"/>
      <c r="Y35"/>
    </row>
    <row r="36" spans="1:25" s="3" customFormat="1" ht="49.9" customHeight="1" x14ac:dyDescent="0.25">
      <c r="A36" s="42">
        <v>3</v>
      </c>
      <c r="B36" s="2" t="s">
        <v>92</v>
      </c>
      <c r="C36" s="2" t="s">
        <v>97</v>
      </c>
      <c r="D36" s="2" t="s">
        <v>100</v>
      </c>
      <c r="E36" s="8">
        <v>42950</v>
      </c>
      <c r="F36" s="8">
        <v>43308</v>
      </c>
      <c r="G36" s="37">
        <f t="shared" ref="G36:G37" si="16">(_xlfn.DAYS(E36,F36)*-1)/30</f>
        <v>11.933333333333334</v>
      </c>
      <c r="H36" s="15">
        <v>0.5</v>
      </c>
      <c r="I36" s="8">
        <v>43097</v>
      </c>
      <c r="J36" s="8">
        <v>43104</v>
      </c>
      <c r="K36" s="37">
        <f t="shared" si="15"/>
        <v>0.23333333333333334</v>
      </c>
      <c r="L36" s="36">
        <f>G36-K36</f>
        <v>11.700000000000001</v>
      </c>
      <c r="M36" s="48" t="s">
        <v>84</v>
      </c>
      <c r="N36" s="14" t="s">
        <v>99</v>
      </c>
      <c r="O36" s="2"/>
      <c r="Q36"/>
      <c r="R36"/>
      <c r="S36"/>
      <c r="T36"/>
      <c r="U36"/>
      <c r="V36"/>
      <c r="W36"/>
      <c r="X36"/>
      <c r="Y36"/>
    </row>
    <row r="37" spans="1:25" s="3" customFormat="1" ht="45" customHeight="1" x14ac:dyDescent="0.25">
      <c r="A37" s="59">
        <v>4</v>
      </c>
      <c r="B37" s="61" t="s">
        <v>92</v>
      </c>
      <c r="C37" s="2" t="s">
        <v>97</v>
      </c>
      <c r="D37" s="61" t="s">
        <v>101</v>
      </c>
      <c r="E37" s="63">
        <v>43309</v>
      </c>
      <c r="F37" s="63">
        <v>43791</v>
      </c>
      <c r="G37" s="65">
        <f t="shared" si="16"/>
        <v>16.066666666666666</v>
      </c>
      <c r="H37" s="67">
        <v>0.5</v>
      </c>
      <c r="I37" s="8">
        <v>43453</v>
      </c>
      <c r="J37" s="8">
        <v>43482</v>
      </c>
      <c r="K37" s="37">
        <f t="shared" si="15"/>
        <v>0.96666666666666667</v>
      </c>
      <c r="L37" s="69">
        <f>G37-(K37+K38)</f>
        <v>13.133333333333333</v>
      </c>
      <c r="M37" s="71" t="s">
        <v>84</v>
      </c>
      <c r="N37" s="57" t="s">
        <v>102</v>
      </c>
      <c r="O37" s="2"/>
      <c r="Q37"/>
      <c r="R37"/>
      <c r="S37"/>
      <c r="T37"/>
      <c r="U37"/>
      <c r="V37"/>
      <c r="W37"/>
      <c r="X37"/>
      <c r="Y37"/>
    </row>
    <row r="38" spans="1:25" s="3" customFormat="1" ht="45" customHeight="1" x14ac:dyDescent="0.25">
      <c r="A38" s="60"/>
      <c r="B38" s="62"/>
      <c r="C38" s="2"/>
      <c r="D38" s="62"/>
      <c r="E38" s="64"/>
      <c r="F38" s="64"/>
      <c r="G38" s="66"/>
      <c r="H38" s="68"/>
      <c r="I38" s="8">
        <v>43699</v>
      </c>
      <c r="J38" s="8">
        <v>43758</v>
      </c>
      <c r="K38" s="37">
        <f t="shared" si="15"/>
        <v>1.9666666666666666</v>
      </c>
      <c r="L38" s="70"/>
      <c r="M38" s="72"/>
      <c r="N38" s="58"/>
      <c r="O38" s="2"/>
      <c r="Q38"/>
      <c r="R38"/>
      <c r="S38"/>
      <c r="T38"/>
      <c r="U38"/>
      <c r="V38"/>
      <c r="W38"/>
      <c r="X38"/>
      <c r="Y38"/>
    </row>
    <row r="39" spans="1:25" s="3" customFormat="1" ht="20.100000000000001" customHeight="1" x14ac:dyDescent="0.25">
      <c r="A39" s="86">
        <v>5</v>
      </c>
      <c r="B39" s="61" t="s">
        <v>92</v>
      </c>
      <c r="C39" s="2" t="s">
        <v>97</v>
      </c>
      <c r="D39" s="61" t="s">
        <v>103</v>
      </c>
      <c r="E39" s="63">
        <v>43792</v>
      </c>
      <c r="F39" s="63">
        <v>44020</v>
      </c>
      <c r="G39" s="65">
        <f>(_xlfn.DAYS(E39,F39)*-1)/30</f>
        <v>7.6</v>
      </c>
      <c r="H39" s="67">
        <v>0.5</v>
      </c>
      <c r="I39" s="8">
        <v>43914</v>
      </c>
      <c r="J39" s="8">
        <v>44004</v>
      </c>
      <c r="K39" s="37">
        <f t="shared" si="15"/>
        <v>3</v>
      </c>
      <c r="L39" s="69">
        <f>G39-(K39)</f>
        <v>4.5999999999999996</v>
      </c>
      <c r="M39" s="71" t="s">
        <v>84</v>
      </c>
      <c r="N39" s="57" t="s">
        <v>104</v>
      </c>
      <c r="O39" s="2"/>
      <c r="Q39"/>
      <c r="R39"/>
      <c r="S39"/>
      <c r="T39"/>
      <c r="U39"/>
      <c r="V39"/>
      <c r="W39"/>
      <c r="X39"/>
      <c r="Y39"/>
    </row>
    <row r="40" spans="1:25" s="3" customFormat="1" ht="20.100000000000001" customHeight="1" x14ac:dyDescent="0.25">
      <c r="A40" s="87"/>
      <c r="B40" s="76"/>
      <c r="C40" s="2"/>
      <c r="D40" s="76"/>
      <c r="E40" s="77"/>
      <c r="F40" s="77"/>
      <c r="G40" s="78"/>
      <c r="H40" s="79"/>
      <c r="I40" s="38">
        <v>44078</v>
      </c>
      <c r="J40" s="38">
        <v>44252</v>
      </c>
      <c r="K40" s="50">
        <f t="shared" si="15"/>
        <v>5.8</v>
      </c>
      <c r="L40" s="80"/>
      <c r="M40" s="81"/>
      <c r="N40" s="82"/>
      <c r="O40" s="2"/>
      <c r="Q40"/>
      <c r="R40"/>
      <c r="S40"/>
      <c r="T40"/>
      <c r="U40"/>
      <c r="V40"/>
      <c r="W40"/>
      <c r="X40"/>
      <c r="Y40"/>
    </row>
    <row r="41" spans="1:25" s="3" customFormat="1" ht="20.100000000000001" customHeight="1" x14ac:dyDescent="0.25">
      <c r="A41" s="87"/>
      <c r="B41" s="76"/>
      <c r="C41" s="2"/>
      <c r="D41" s="76"/>
      <c r="E41" s="77"/>
      <c r="F41" s="77"/>
      <c r="G41" s="78"/>
      <c r="H41" s="79"/>
      <c r="I41" s="38">
        <v>44322</v>
      </c>
      <c r="J41" s="38">
        <v>44357</v>
      </c>
      <c r="K41" s="50">
        <f t="shared" si="15"/>
        <v>1.1666666666666667</v>
      </c>
      <c r="L41" s="80"/>
      <c r="M41" s="81"/>
      <c r="N41" s="82"/>
      <c r="O41" s="2"/>
      <c r="Q41"/>
      <c r="R41"/>
      <c r="S41"/>
      <c r="T41"/>
      <c r="U41"/>
      <c r="V41"/>
      <c r="W41"/>
      <c r="X41"/>
      <c r="Y41"/>
    </row>
    <row r="42" spans="1:25" s="3" customFormat="1" ht="20.100000000000001" customHeight="1" x14ac:dyDescent="0.25">
      <c r="A42" s="87"/>
      <c r="B42" s="76"/>
      <c r="C42" s="2"/>
      <c r="D42" s="76"/>
      <c r="E42" s="77"/>
      <c r="F42" s="77"/>
      <c r="G42" s="78"/>
      <c r="H42" s="79"/>
      <c r="I42" s="38">
        <v>44560</v>
      </c>
      <c r="J42" s="38">
        <v>44592</v>
      </c>
      <c r="K42" s="50">
        <f t="shared" si="15"/>
        <v>1.0666666666666667</v>
      </c>
      <c r="L42" s="80"/>
      <c r="M42" s="81"/>
      <c r="N42" s="82"/>
      <c r="O42" s="2"/>
      <c r="Q42"/>
      <c r="R42"/>
      <c r="S42"/>
      <c r="T42"/>
      <c r="U42"/>
      <c r="V42"/>
      <c r="W42"/>
      <c r="X42"/>
      <c r="Y42"/>
    </row>
    <row r="43" spans="1:25" s="3" customFormat="1" ht="20.100000000000001" customHeight="1" x14ac:dyDescent="0.25">
      <c r="A43" s="87"/>
      <c r="B43" s="76"/>
      <c r="C43" s="2"/>
      <c r="D43" s="76"/>
      <c r="E43" s="77"/>
      <c r="F43" s="77"/>
      <c r="G43" s="78"/>
      <c r="H43" s="79"/>
      <c r="I43" s="38">
        <v>44686</v>
      </c>
      <c r="J43" s="38">
        <v>44839</v>
      </c>
      <c r="K43" s="50">
        <f t="shared" si="15"/>
        <v>5.0999999999999996</v>
      </c>
      <c r="L43" s="80"/>
      <c r="M43" s="81"/>
      <c r="N43" s="82"/>
      <c r="O43" s="2"/>
      <c r="Q43"/>
      <c r="R43"/>
      <c r="S43"/>
      <c r="T43"/>
      <c r="U43"/>
      <c r="V43"/>
      <c r="W43"/>
      <c r="X43"/>
      <c r="Y43"/>
    </row>
    <row r="44" spans="1:25" s="3" customFormat="1" ht="20.100000000000001" customHeight="1" x14ac:dyDescent="0.25">
      <c r="A44" s="88"/>
      <c r="B44" s="62"/>
      <c r="C44" s="2"/>
      <c r="D44" s="62"/>
      <c r="E44" s="64"/>
      <c r="F44" s="64"/>
      <c r="G44" s="66"/>
      <c r="H44" s="68"/>
      <c r="I44" s="38">
        <v>44922</v>
      </c>
      <c r="J44" s="38" t="s">
        <v>105</v>
      </c>
      <c r="K44" s="50">
        <f>30/30</f>
        <v>1</v>
      </c>
      <c r="L44" s="70"/>
      <c r="M44" s="72"/>
      <c r="N44" s="58"/>
      <c r="O44" s="2"/>
      <c r="Q44"/>
      <c r="R44"/>
      <c r="S44"/>
      <c r="T44"/>
      <c r="U44"/>
      <c r="V44"/>
      <c r="W44"/>
      <c r="X44"/>
      <c r="Y44"/>
    </row>
    <row r="45" spans="1:25" s="3" customFormat="1" ht="20.100000000000001" customHeight="1" x14ac:dyDescent="0.25">
      <c r="A45" s="73">
        <v>6</v>
      </c>
      <c r="B45" s="61" t="s">
        <v>106</v>
      </c>
      <c r="C45" s="2" t="s">
        <v>97</v>
      </c>
      <c r="D45" s="61" t="s">
        <v>107</v>
      </c>
      <c r="E45" s="63">
        <v>43850</v>
      </c>
      <c r="F45" s="63">
        <v>44286</v>
      </c>
      <c r="G45" s="65">
        <f t="shared" ref="G45" si="17">(_xlfn.DAYS(E45,F45)*-1)/30</f>
        <v>14.533333333333333</v>
      </c>
      <c r="H45" s="67">
        <v>1</v>
      </c>
      <c r="I45" s="8">
        <v>43910</v>
      </c>
      <c r="J45" s="8">
        <v>43982</v>
      </c>
      <c r="K45" s="37">
        <f t="shared" ref="K45:K47" si="18">(_xlfn.DAYS(I45,J45)*-1)/30</f>
        <v>2.4</v>
      </c>
      <c r="L45" s="69">
        <f>G45-(K45+K46+K47)</f>
        <v>9.3000000000000007</v>
      </c>
      <c r="M45" s="71" t="s">
        <v>84</v>
      </c>
      <c r="N45" s="57" t="s">
        <v>108</v>
      </c>
      <c r="O45" s="61"/>
      <c r="Q45"/>
      <c r="R45"/>
      <c r="S45"/>
      <c r="T45"/>
      <c r="U45"/>
      <c r="V45"/>
      <c r="W45"/>
      <c r="X45"/>
      <c r="Y45"/>
    </row>
    <row r="46" spans="1:25" s="3" customFormat="1" ht="20.100000000000001" customHeight="1" x14ac:dyDescent="0.25">
      <c r="A46" s="74"/>
      <c r="B46" s="76"/>
      <c r="C46" s="2"/>
      <c r="D46" s="76"/>
      <c r="E46" s="77"/>
      <c r="F46" s="77"/>
      <c r="G46" s="78"/>
      <c r="H46" s="79"/>
      <c r="I46" s="8">
        <v>44092</v>
      </c>
      <c r="J46" s="8">
        <v>44122</v>
      </c>
      <c r="K46" s="37">
        <f t="shared" si="18"/>
        <v>1</v>
      </c>
      <c r="L46" s="80"/>
      <c r="M46" s="81"/>
      <c r="N46" s="82"/>
      <c r="O46" s="76"/>
      <c r="Q46"/>
      <c r="R46"/>
      <c r="S46"/>
      <c r="T46"/>
      <c r="U46"/>
      <c r="V46"/>
      <c r="W46"/>
      <c r="X46"/>
      <c r="Y46"/>
    </row>
    <row r="47" spans="1:25" s="3" customFormat="1" ht="20.100000000000001" customHeight="1" x14ac:dyDescent="0.25">
      <c r="A47" s="75"/>
      <c r="B47" s="62"/>
      <c r="C47" s="2"/>
      <c r="D47" s="62"/>
      <c r="E47" s="64"/>
      <c r="F47" s="64"/>
      <c r="G47" s="66"/>
      <c r="H47" s="68"/>
      <c r="I47" s="8">
        <v>44152</v>
      </c>
      <c r="J47" s="8">
        <v>44207</v>
      </c>
      <c r="K47" s="37">
        <f t="shared" si="18"/>
        <v>1.8333333333333333</v>
      </c>
      <c r="L47" s="70"/>
      <c r="M47" s="72"/>
      <c r="N47" s="58"/>
      <c r="O47" s="62"/>
      <c r="Q47"/>
      <c r="R47"/>
      <c r="S47"/>
      <c r="T47"/>
      <c r="U47"/>
      <c r="V47"/>
      <c r="W47"/>
      <c r="X47"/>
      <c r="Y47"/>
    </row>
    <row r="48" spans="1:25" s="3" customFormat="1" ht="60" customHeight="1" x14ac:dyDescent="0.25">
      <c r="A48" s="40">
        <v>7</v>
      </c>
      <c r="B48" s="2" t="s">
        <v>92</v>
      </c>
      <c r="C48" s="2" t="s">
        <v>118</v>
      </c>
      <c r="D48" s="2" t="s">
        <v>119</v>
      </c>
      <c r="E48" s="8">
        <v>44446</v>
      </c>
      <c r="F48" s="8">
        <v>44997</v>
      </c>
      <c r="G48" s="37">
        <f t="shared" ref="G48:G50" si="19">(_xlfn.DAYS(E48,F48)*-1)/30</f>
        <v>18.366666666666667</v>
      </c>
      <c r="H48" s="15">
        <v>0.5</v>
      </c>
      <c r="I48" s="16" t="s">
        <v>22</v>
      </c>
      <c r="J48" s="16" t="s">
        <v>22</v>
      </c>
      <c r="K48" s="36">
        <v>0</v>
      </c>
      <c r="L48" s="36">
        <f t="shared" si="14"/>
        <v>18.366666666666667</v>
      </c>
      <c r="M48" s="14" t="s">
        <v>22</v>
      </c>
      <c r="N48" s="14" t="s">
        <v>120</v>
      </c>
      <c r="O48" s="2"/>
      <c r="Q48"/>
      <c r="R48"/>
      <c r="S48"/>
      <c r="T48"/>
      <c r="U48"/>
      <c r="V48"/>
      <c r="W48"/>
      <c r="X48"/>
      <c r="Y48"/>
    </row>
    <row r="49" spans="1:25" s="3" customFormat="1" ht="19.899999999999999" customHeight="1" x14ac:dyDescent="0.25">
      <c r="A49" s="83" t="s">
        <v>121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  <c r="Q49"/>
      <c r="R49"/>
      <c r="S49"/>
      <c r="T49"/>
      <c r="U49"/>
      <c r="V49"/>
      <c r="W49"/>
      <c r="X49"/>
      <c r="Y49"/>
    </row>
    <row r="50" spans="1:25" s="3" customFormat="1" ht="49.9" customHeight="1" x14ac:dyDescent="0.25">
      <c r="A50" s="40">
        <v>1</v>
      </c>
      <c r="B50" s="2" t="s">
        <v>92</v>
      </c>
      <c r="C50" s="2" t="s">
        <v>122</v>
      </c>
      <c r="D50" s="2" t="s">
        <v>123</v>
      </c>
      <c r="E50" s="8">
        <v>40557</v>
      </c>
      <c r="F50" s="8">
        <v>41521</v>
      </c>
      <c r="G50" s="37">
        <f t="shared" si="19"/>
        <v>32.133333333333333</v>
      </c>
      <c r="H50" s="15" t="s">
        <v>22</v>
      </c>
      <c r="I50" s="16" t="s">
        <v>22</v>
      </c>
      <c r="J50" s="16" t="s">
        <v>22</v>
      </c>
      <c r="K50" s="36">
        <v>0</v>
      </c>
      <c r="L50" s="36">
        <f>G50-K50</f>
        <v>32.133333333333333</v>
      </c>
      <c r="M50" s="48" t="s">
        <v>84</v>
      </c>
      <c r="N50" s="14" t="s">
        <v>124</v>
      </c>
      <c r="O50" s="2"/>
      <c r="Q50"/>
      <c r="R50"/>
      <c r="S50"/>
      <c r="T50"/>
      <c r="U50"/>
      <c r="V50"/>
      <c r="W50"/>
      <c r="X50"/>
      <c r="Y50"/>
    </row>
    <row r="51" spans="1:25" s="3" customFormat="1" ht="49.9" customHeight="1" x14ac:dyDescent="0.25">
      <c r="A51" s="41">
        <v>2</v>
      </c>
      <c r="B51" s="2" t="s">
        <v>92</v>
      </c>
      <c r="C51" s="2" t="s">
        <v>97</v>
      </c>
      <c r="D51" s="2" t="s">
        <v>98</v>
      </c>
      <c r="E51" s="8">
        <v>42650</v>
      </c>
      <c r="F51" s="8">
        <v>42870</v>
      </c>
      <c r="G51" s="37">
        <f>(_xlfn.DAYS(E51,F51)*-1)/30</f>
        <v>7.333333333333333</v>
      </c>
      <c r="H51" s="15">
        <v>0.5</v>
      </c>
      <c r="I51" s="16">
        <v>42727</v>
      </c>
      <c r="J51" s="16">
        <v>42744</v>
      </c>
      <c r="K51" s="37">
        <f t="shared" ref="K51:K59" si="20">(_xlfn.DAYS(I51,J51)*-1)/30</f>
        <v>0.56666666666666665</v>
      </c>
      <c r="L51" s="36">
        <f>G51-K51</f>
        <v>6.7666666666666666</v>
      </c>
      <c r="M51" s="48" t="s">
        <v>84</v>
      </c>
      <c r="N51" s="14" t="s">
        <v>99</v>
      </c>
      <c r="O51" s="2"/>
      <c r="Q51"/>
      <c r="R51"/>
      <c r="S51"/>
      <c r="T51"/>
      <c r="U51"/>
      <c r="V51"/>
      <c r="W51"/>
      <c r="X51"/>
      <c r="Y51"/>
    </row>
    <row r="52" spans="1:25" s="3" customFormat="1" ht="49.9" customHeight="1" x14ac:dyDescent="0.25">
      <c r="A52" s="42">
        <v>3</v>
      </c>
      <c r="B52" s="2" t="s">
        <v>92</v>
      </c>
      <c r="C52" s="2" t="s">
        <v>97</v>
      </c>
      <c r="D52" s="2" t="s">
        <v>100</v>
      </c>
      <c r="E52" s="8">
        <v>42950</v>
      </c>
      <c r="F52" s="8">
        <v>43308</v>
      </c>
      <c r="G52" s="37">
        <f t="shared" ref="G52:G53" si="21">(_xlfn.DAYS(E52,F52)*-1)/30</f>
        <v>11.933333333333334</v>
      </c>
      <c r="H52" s="15">
        <v>0.5</v>
      </c>
      <c r="I52" s="8">
        <v>43097</v>
      </c>
      <c r="J52" s="8">
        <v>43104</v>
      </c>
      <c r="K52" s="37">
        <f t="shared" si="20"/>
        <v>0.23333333333333334</v>
      </c>
      <c r="L52" s="36">
        <f>G52-K52</f>
        <v>11.700000000000001</v>
      </c>
      <c r="M52" s="48" t="s">
        <v>84</v>
      </c>
      <c r="N52" s="14" t="s">
        <v>99</v>
      </c>
      <c r="O52" s="2"/>
      <c r="Q52"/>
      <c r="R52"/>
      <c r="S52"/>
      <c r="T52"/>
      <c r="U52"/>
      <c r="V52"/>
      <c r="W52"/>
      <c r="X52"/>
      <c r="Y52"/>
    </row>
    <row r="53" spans="1:25" s="3" customFormat="1" ht="45" customHeight="1" x14ac:dyDescent="0.25">
      <c r="A53" s="59">
        <v>4</v>
      </c>
      <c r="B53" s="61" t="s">
        <v>92</v>
      </c>
      <c r="C53" s="2" t="s">
        <v>97</v>
      </c>
      <c r="D53" s="61" t="s">
        <v>101</v>
      </c>
      <c r="E53" s="63">
        <v>43309</v>
      </c>
      <c r="F53" s="63">
        <v>43791</v>
      </c>
      <c r="G53" s="65">
        <f t="shared" si="21"/>
        <v>16.066666666666666</v>
      </c>
      <c r="H53" s="67">
        <v>0.5</v>
      </c>
      <c r="I53" s="8">
        <v>43453</v>
      </c>
      <c r="J53" s="8">
        <v>43482</v>
      </c>
      <c r="K53" s="37">
        <f t="shared" si="20"/>
        <v>0.96666666666666667</v>
      </c>
      <c r="L53" s="69">
        <f>G53-(K53+K54)</f>
        <v>13.133333333333333</v>
      </c>
      <c r="M53" s="71" t="s">
        <v>84</v>
      </c>
      <c r="N53" s="57" t="s">
        <v>102</v>
      </c>
      <c r="O53" s="2"/>
      <c r="Q53"/>
      <c r="R53"/>
      <c r="S53"/>
      <c r="T53"/>
      <c r="U53"/>
      <c r="V53"/>
      <c r="W53"/>
      <c r="X53"/>
      <c r="Y53"/>
    </row>
    <row r="54" spans="1:25" s="3" customFormat="1" ht="45" customHeight="1" x14ac:dyDescent="0.25">
      <c r="A54" s="60"/>
      <c r="B54" s="62"/>
      <c r="C54" s="2"/>
      <c r="D54" s="62"/>
      <c r="E54" s="64"/>
      <c r="F54" s="64"/>
      <c r="G54" s="66"/>
      <c r="H54" s="68"/>
      <c r="I54" s="8">
        <v>43699</v>
      </c>
      <c r="J54" s="8">
        <v>43758</v>
      </c>
      <c r="K54" s="37">
        <f t="shared" si="20"/>
        <v>1.9666666666666666</v>
      </c>
      <c r="L54" s="70"/>
      <c r="M54" s="72"/>
      <c r="N54" s="58"/>
      <c r="O54" s="2"/>
      <c r="Q54"/>
      <c r="R54"/>
      <c r="S54"/>
      <c r="T54"/>
      <c r="U54"/>
      <c r="V54"/>
      <c r="W54"/>
      <c r="X54"/>
      <c r="Y54"/>
    </row>
    <row r="55" spans="1:25" s="3" customFormat="1" ht="20.100000000000001" customHeight="1" x14ac:dyDescent="0.25">
      <c r="A55" s="86">
        <v>5</v>
      </c>
      <c r="B55" s="61" t="s">
        <v>92</v>
      </c>
      <c r="C55" s="2" t="s">
        <v>97</v>
      </c>
      <c r="D55" s="61" t="s">
        <v>103</v>
      </c>
      <c r="E55" s="63">
        <v>43792</v>
      </c>
      <c r="F55" s="63">
        <v>44020</v>
      </c>
      <c r="G55" s="65">
        <f>(_xlfn.DAYS(E55,F55)*-1)/30</f>
        <v>7.6</v>
      </c>
      <c r="H55" s="67">
        <v>0.5</v>
      </c>
      <c r="I55" s="8">
        <v>43914</v>
      </c>
      <c r="J55" s="8">
        <v>44004</v>
      </c>
      <c r="K55" s="37">
        <f t="shared" si="20"/>
        <v>3</v>
      </c>
      <c r="L55" s="69">
        <f>G55-(K55)</f>
        <v>4.5999999999999996</v>
      </c>
      <c r="M55" s="71" t="s">
        <v>84</v>
      </c>
      <c r="N55" s="57" t="s">
        <v>104</v>
      </c>
      <c r="O55" s="2"/>
      <c r="Q55"/>
      <c r="R55"/>
      <c r="S55"/>
      <c r="T55"/>
      <c r="U55"/>
      <c r="V55"/>
      <c r="W55"/>
      <c r="X55"/>
      <c r="Y55"/>
    </row>
    <row r="56" spans="1:25" s="3" customFormat="1" ht="20.100000000000001" customHeight="1" x14ac:dyDescent="0.25">
      <c r="A56" s="87"/>
      <c r="B56" s="76"/>
      <c r="C56" s="2"/>
      <c r="D56" s="76"/>
      <c r="E56" s="77"/>
      <c r="F56" s="77"/>
      <c r="G56" s="78"/>
      <c r="H56" s="79"/>
      <c r="I56" s="38">
        <v>44078</v>
      </c>
      <c r="J56" s="38">
        <v>44252</v>
      </c>
      <c r="K56" s="50">
        <f t="shared" si="20"/>
        <v>5.8</v>
      </c>
      <c r="L56" s="80"/>
      <c r="M56" s="81"/>
      <c r="N56" s="82"/>
      <c r="O56" s="2"/>
      <c r="Q56"/>
      <c r="R56"/>
      <c r="S56"/>
      <c r="T56"/>
      <c r="U56"/>
      <c r="V56"/>
      <c r="W56"/>
      <c r="X56"/>
      <c r="Y56"/>
    </row>
    <row r="57" spans="1:25" s="3" customFormat="1" ht="20.100000000000001" customHeight="1" x14ac:dyDescent="0.25">
      <c r="A57" s="87"/>
      <c r="B57" s="76"/>
      <c r="C57" s="2"/>
      <c r="D57" s="76"/>
      <c r="E57" s="77"/>
      <c r="F57" s="77"/>
      <c r="G57" s="78"/>
      <c r="H57" s="79"/>
      <c r="I57" s="38">
        <v>44322</v>
      </c>
      <c r="J57" s="38">
        <v>44357</v>
      </c>
      <c r="K57" s="50">
        <f t="shared" si="20"/>
        <v>1.1666666666666667</v>
      </c>
      <c r="L57" s="80"/>
      <c r="M57" s="81"/>
      <c r="N57" s="82"/>
      <c r="O57" s="2"/>
      <c r="Q57"/>
      <c r="R57"/>
      <c r="S57"/>
      <c r="T57"/>
      <c r="U57"/>
      <c r="V57"/>
      <c r="W57"/>
      <c r="X57"/>
      <c r="Y57"/>
    </row>
    <row r="58" spans="1:25" s="3" customFormat="1" ht="20.100000000000001" customHeight="1" x14ac:dyDescent="0.25">
      <c r="A58" s="87"/>
      <c r="B58" s="76"/>
      <c r="C58" s="2"/>
      <c r="D58" s="76"/>
      <c r="E58" s="77"/>
      <c r="F58" s="77"/>
      <c r="G58" s="78"/>
      <c r="H58" s="79"/>
      <c r="I58" s="38">
        <v>44560</v>
      </c>
      <c r="J58" s="38">
        <v>44592</v>
      </c>
      <c r="K58" s="50">
        <f t="shared" si="20"/>
        <v>1.0666666666666667</v>
      </c>
      <c r="L58" s="80"/>
      <c r="M58" s="81"/>
      <c r="N58" s="82"/>
      <c r="O58" s="2"/>
      <c r="Q58"/>
      <c r="R58"/>
      <c r="S58"/>
      <c r="T58"/>
      <c r="U58"/>
      <c r="V58"/>
      <c r="W58"/>
      <c r="X58"/>
      <c r="Y58"/>
    </row>
    <row r="59" spans="1:25" s="3" customFormat="1" ht="20.100000000000001" customHeight="1" x14ac:dyDescent="0.25">
      <c r="A59" s="87"/>
      <c r="B59" s="76"/>
      <c r="C59" s="2"/>
      <c r="D59" s="76"/>
      <c r="E59" s="77"/>
      <c r="F59" s="77"/>
      <c r="G59" s="78"/>
      <c r="H59" s="79"/>
      <c r="I59" s="38">
        <v>44686</v>
      </c>
      <c r="J59" s="38">
        <v>44839</v>
      </c>
      <c r="K59" s="50">
        <f t="shared" si="20"/>
        <v>5.0999999999999996</v>
      </c>
      <c r="L59" s="80"/>
      <c r="M59" s="81"/>
      <c r="N59" s="82"/>
      <c r="O59" s="2"/>
      <c r="Q59"/>
      <c r="R59"/>
      <c r="S59"/>
      <c r="T59"/>
      <c r="U59"/>
      <c r="V59"/>
      <c r="W59"/>
      <c r="X59"/>
      <c r="Y59"/>
    </row>
    <row r="60" spans="1:25" s="3" customFormat="1" ht="20.100000000000001" customHeight="1" x14ac:dyDescent="0.25">
      <c r="A60" s="88"/>
      <c r="B60" s="62"/>
      <c r="C60" s="2"/>
      <c r="D60" s="62"/>
      <c r="E60" s="64"/>
      <c r="F60" s="64"/>
      <c r="G60" s="66"/>
      <c r="H60" s="68"/>
      <c r="I60" s="38">
        <v>44922</v>
      </c>
      <c r="J60" s="38" t="s">
        <v>105</v>
      </c>
      <c r="K60" s="50">
        <f>30/30</f>
        <v>1</v>
      </c>
      <c r="L60" s="70"/>
      <c r="M60" s="72"/>
      <c r="N60" s="58"/>
      <c r="O60" s="2"/>
      <c r="Q60"/>
      <c r="R60"/>
      <c r="S60"/>
      <c r="T60"/>
      <c r="U60"/>
      <c r="V60"/>
      <c r="W60"/>
      <c r="X60"/>
      <c r="Y60"/>
    </row>
    <row r="61" spans="1:25" s="3" customFormat="1" ht="19.899999999999999" customHeight="1" x14ac:dyDescent="0.25">
      <c r="A61" s="83" t="s">
        <v>125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5"/>
      <c r="Q61"/>
      <c r="R61"/>
      <c r="S61"/>
      <c r="T61"/>
      <c r="U61"/>
      <c r="V61"/>
      <c r="W61"/>
      <c r="X61"/>
      <c r="Y61"/>
    </row>
    <row r="62" spans="1:25" s="3" customFormat="1" ht="49.9" customHeight="1" x14ac:dyDescent="0.25">
      <c r="A62" s="42">
        <v>1</v>
      </c>
      <c r="B62" s="2" t="s">
        <v>92</v>
      </c>
      <c r="C62" s="2" t="s">
        <v>97</v>
      </c>
      <c r="D62" s="2" t="s">
        <v>100</v>
      </c>
      <c r="E62" s="8">
        <v>42950</v>
      </c>
      <c r="F62" s="8">
        <v>43308</v>
      </c>
      <c r="G62" s="37">
        <f t="shared" ref="G62:G63" si="22">(_xlfn.DAYS(E62,F62)*-1)/30</f>
        <v>11.933333333333334</v>
      </c>
      <c r="H62" s="15">
        <v>0.5</v>
      </c>
      <c r="I62" s="8">
        <v>43097</v>
      </c>
      <c r="J62" s="8">
        <v>43104</v>
      </c>
      <c r="K62" s="37">
        <f t="shared" ref="K62:K64" si="23">(_xlfn.DAYS(I62,J62)*-1)/30</f>
        <v>0.23333333333333334</v>
      </c>
      <c r="L62" s="36">
        <f>G62-K62</f>
        <v>11.700000000000001</v>
      </c>
      <c r="M62" s="48" t="s">
        <v>84</v>
      </c>
      <c r="N62" s="14" t="s">
        <v>99</v>
      </c>
      <c r="O62" s="2"/>
      <c r="Q62"/>
      <c r="R62"/>
      <c r="S62"/>
      <c r="T62"/>
      <c r="U62"/>
      <c r="V62"/>
      <c r="W62"/>
      <c r="X62"/>
      <c r="Y62"/>
    </row>
    <row r="63" spans="1:25" s="3" customFormat="1" ht="45" customHeight="1" x14ac:dyDescent="0.25">
      <c r="A63" s="59">
        <v>2</v>
      </c>
      <c r="B63" s="61" t="s">
        <v>92</v>
      </c>
      <c r="C63" s="2" t="s">
        <v>97</v>
      </c>
      <c r="D63" s="61" t="s">
        <v>101</v>
      </c>
      <c r="E63" s="63">
        <v>43309</v>
      </c>
      <c r="F63" s="63">
        <v>43791</v>
      </c>
      <c r="G63" s="65">
        <f t="shared" si="22"/>
        <v>16.066666666666666</v>
      </c>
      <c r="H63" s="67">
        <v>0.5</v>
      </c>
      <c r="I63" s="8">
        <v>43453</v>
      </c>
      <c r="J63" s="8">
        <v>43482</v>
      </c>
      <c r="K63" s="37">
        <f t="shared" si="23"/>
        <v>0.96666666666666667</v>
      </c>
      <c r="L63" s="69">
        <f>G63-(K63+K64)</f>
        <v>13.133333333333333</v>
      </c>
      <c r="M63" s="71" t="s">
        <v>84</v>
      </c>
      <c r="N63" s="57" t="s">
        <v>102</v>
      </c>
      <c r="O63" s="2"/>
      <c r="Q63"/>
      <c r="R63"/>
      <c r="S63"/>
      <c r="T63"/>
      <c r="U63"/>
      <c r="V63"/>
      <c r="W63"/>
      <c r="X63"/>
      <c r="Y63"/>
    </row>
    <row r="64" spans="1:25" s="3" customFormat="1" ht="45" customHeight="1" x14ac:dyDescent="0.25">
      <c r="A64" s="60"/>
      <c r="B64" s="62"/>
      <c r="C64" s="2"/>
      <c r="D64" s="62"/>
      <c r="E64" s="64"/>
      <c r="F64" s="64"/>
      <c r="G64" s="66"/>
      <c r="H64" s="68"/>
      <c r="I64" s="8">
        <v>43699</v>
      </c>
      <c r="J64" s="8">
        <v>43758</v>
      </c>
      <c r="K64" s="37">
        <f t="shared" si="23"/>
        <v>1.9666666666666666</v>
      </c>
      <c r="L64" s="70"/>
      <c r="M64" s="72"/>
      <c r="N64" s="58"/>
      <c r="O64" s="2"/>
      <c r="Q64"/>
      <c r="R64"/>
      <c r="S64"/>
      <c r="T64"/>
      <c r="U64"/>
      <c r="V64"/>
      <c r="W64"/>
      <c r="X64"/>
      <c r="Y64"/>
    </row>
    <row r="65" spans="1:25" s="3" customFormat="1" ht="19.899999999999999" customHeight="1" x14ac:dyDescent="0.25">
      <c r="A65" s="83" t="s">
        <v>126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5"/>
      <c r="Q65"/>
      <c r="R65"/>
      <c r="S65"/>
      <c r="T65"/>
      <c r="U65"/>
      <c r="V65"/>
      <c r="W65"/>
      <c r="X65"/>
      <c r="Y65"/>
    </row>
    <row r="66" spans="1:25" s="3" customFormat="1" ht="99.75" x14ac:dyDescent="0.25">
      <c r="A66" s="40">
        <v>1</v>
      </c>
      <c r="B66" s="2" t="s">
        <v>127</v>
      </c>
      <c r="C66" s="2" t="s">
        <v>128</v>
      </c>
      <c r="D66" s="2" t="s">
        <v>129</v>
      </c>
      <c r="E66" s="8">
        <v>41297</v>
      </c>
      <c r="F66" s="8">
        <v>41662</v>
      </c>
      <c r="G66" s="37">
        <f t="shared" ref="G66:G67" si="24">(_xlfn.DAYS(E66,F66)*-1)/30</f>
        <v>12.166666666666666</v>
      </c>
      <c r="H66" s="15" t="s">
        <v>22</v>
      </c>
      <c r="I66" s="16" t="s">
        <v>22</v>
      </c>
      <c r="J66" s="16" t="s">
        <v>22</v>
      </c>
      <c r="K66" s="36">
        <v>0</v>
      </c>
      <c r="L66" s="36">
        <f>G66-K66</f>
        <v>12.166666666666666</v>
      </c>
      <c r="M66" s="14" t="s">
        <v>22</v>
      </c>
      <c r="N66" s="14" t="s">
        <v>79</v>
      </c>
      <c r="O66" s="2"/>
      <c r="Q66"/>
      <c r="R66"/>
      <c r="S66"/>
      <c r="T66"/>
      <c r="U66"/>
      <c r="V66"/>
      <c r="W66"/>
      <c r="X66"/>
      <c r="Y66"/>
    </row>
    <row r="67" spans="1:25" s="3" customFormat="1" ht="25.15" customHeight="1" x14ac:dyDescent="0.25">
      <c r="A67" s="92">
        <v>2</v>
      </c>
      <c r="B67" s="61" t="s">
        <v>127</v>
      </c>
      <c r="C67" s="2" t="s">
        <v>128</v>
      </c>
      <c r="D67" s="61" t="s">
        <v>130</v>
      </c>
      <c r="E67" s="63">
        <v>41591</v>
      </c>
      <c r="F67" s="63">
        <v>41881</v>
      </c>
      <c r="G67" s="65">
        <f t="shared" si="24"/>
        <v>9.6666666666666661</v>
      </c>
      <c r="H67" s="67" t="s">
        <v>22</v>
      </c>
      <c r="I67" s="8">
        <v>41506</v>
      </c>
      <c r="J67" s="8">
        <v>41515</v>
      </c>
      <c r="K67" s="37">
        <f t="shared" ref="K67:K69" si="25">(_xlfn.DAYS(I67,J67)*-1)/30</f>
        <v>0.3</v>
      </c>
      <c r="L67" s="69">
        <f>G67-(K67+K68+K69)</f>
        <v>8.5</v>
      </c>
      <c r="M67" s="71" t="s">
        <v>84</v>
      </c>
      <c r="N67" s="57" t="s">
        <v>131</v>
      </c>
      <c r="O67" s="2"/>
      <c r="Q67"/>
      <c r="R67"/>
      <c r="S67"/>
      <c r="T67"/>
      <c r="U67"/>
      <c r="V67"/>
      <c r="W67"/>
      <c r="X67"/>
      <c r="Y67"/>
    </row>
    <row r="68" spans="1:25" s="3" customFormat="1" ht="25.15" customHeight="1" x14ac:dyDescent="0.25">
      <c r="A68" s="93"/>
      <c r="B68" s="76"/>
      <c r="C68" s="2"/>
      <c r="D68" s="76"/>
      <c r="E68" s="77"/>
      <c r="F68" s="77"/>
      <c r="G68" s="78"/>
      <c r="H68" s="79"/>
      <c r="I68" s="8">
        <v>41607</v>
      </c>
      <c r="J68" s="8">
        <v>41616</v>
      </c>
      <c r="K68" s="37">
        <f t="shared" si="25"/>
        <v>0.3</v>
      </c>
      <c r="L68" s="80"/>
      <c r="M68" s="81"/>
      <c r="N68" s="82"/>
      <c r="O68" s="2"/>
      <c r="Q68"/>
      <c r="R68"/>
      <c r="S68"/>
      <c r="T68"/>
      <c r="U68"/>
      <c r="V68"/>
      <c r="W68"/>
      <c r="X68"/>
      <c r="Y68"/>
    </row>
    <row r="69" spans="1:25" s="3" customFormat="1" ht="25.15" customHeight="1" x14ac:dyDescent="0.25">
      <c r="A69" s="94"/>
      <c r="B69" s="62"/>
      <c r="C69" s="2"/>
      <c r="D69" s="62"/>
      <c r="E69" s="64"/>
      <c r="F69" s="64"/>
      <c r="G69" s="66"/>
      <c r="H69" s="68"/>
      <c r="I69" s="8">
        <v>41628</v>
      </c>
      <c r="J69" s="8">
        <v>41645</v>
      </c>
      <c r="K69" s="37">
        <f t="shared" si="25"/>
        <v>0.56666666666666665</v>
      </c>
      <c r="L69" s="70"/>
      <c r="M69" s="72"/>
      <c r="N69" s="58"/>
      <c r="O69" s="2"/>
      <c r="Q69"/>
      <c r="R69"/>
      <c r="S69"/>
      <c r="T69"/>
      <c r="U69"/>
      <c r="V69"/>
      <c r="W69"/>
      <c r="X69"/>
      <c r="Y69"/>
    </row>
    <row r="70" spans="1:25" s="3" customFormat="1" ht="19.899999999999999" customHeight="1" x14ac:dyDescent="0.25">
      <c r="A70" s="83" t="s">
        <v>132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5"/>
      <c r="Q70"/>
      <c r="R70"/>
      <c r="S70"/>
      <c r="T70"/>
      <c r="U70"/>
      <c r="V70"/>
      <c r="W70"/>
      <c r="X70"/>
      <c r="Y70"/>
    </row>
    <row r="71" spans="1:25" s="3" customFormat="1" ht="49.9" customHeight="1" x14ac:dyDescent="0.25">
      <c r="A71" s="41">
        <v>1</v>
      </c>
      <c r="B71" s="2" t="s">
        <v>92</v>
      </c>
      <c r="C71" s="2" t="s">
        <v>97</v>
      </c>
      <c r="D71" s="2" t="s">
        <v>98</v>
      </c>
      <c r="E71" s="8">
        <v>42650</v>
      </c>
      <c r="F71" s="8">
        <v>42870</v>
      </c>
      <c r="G71" s="37">
        <f>(_xlfn.DAYS(E71,F71)*-1)/30</f>
        <v>7.333333333333333</v>
      </c>
      <c r="H71" s="15">
        <v>1</v>
      </c>
      <c r="I71" s="16">
        <v>42727</v>
      </c>
      <c r="J71" s="16">
        <v>42744</v>
      </c>
      <c r="K71" s="37">
        <f t="shared" ref="K71:K72" si="26">(_xlfn.DAYS(I71,J71)*-1)/30</f>
        <v>0.56666666666666665</v>
      </c>
      <c r="L71" s="36">
        <f>G71-K71</f>
        <v>6.7666666666666666</v>
      </c>
      <c r="M71" s="48" t="s">
        <v>84</v>
      </c>
      <c r="N71" s="14" t="s">
        <v>99</v>
      </c>
      <c r="O71" s="2"/>
      <c r="Q71"/>
      <c r="R71"/>
      <c r="S71"/>
      <c r="T71"/>
      <c r="U71"/>
      <c r="V71"/>
      <c r="W71"/>
      <c r="X71"/>
      <c r="Y71"/>
    </row>
    <row r="72" spans="1:25" s="3" customFormat="1" ht="49.9" customHeight="1" x14ac:dyDescent="0.25">
      <c r="A72" s="42">
        <v>2</v>
      </c>
      <c r="B72" s="2" t="s">
        <v>92</v>
      </c>
      <c r="C72" s="2" t="s">
        <v>97</v>
      </c>
      <c r="D72" s="2" t="s">
        <v>100</v>
      </c>
      <c r="E72" s="8">
        <v>42950</v>
      </c>
      <c r="F72" s="8">
        <v>43308</v>
      </c>
      <c r="G72" s="37">
        <f t="shared" ref="G72" si="27">(_xlfn.DAYS(E72,F72)*-1)/30</f>
        <v>11.933333333333334</v>
      </c>
      <c r="H72" s="15">
        <v>1</v>
      </c>
      <c r="I72" s="8">
        <v>43097</v>
      </c>
      <c r="J72" s="8">
        <v>43104</v>
      </c>
      <c r="K72" s="37">
        <f t="shared" si="26"/>
        <v>0.23333333333333334</v>
      </c>
      <c r="L72" s="36">
        <f>G72-K72</f>
        <v>11.700000000000001</v>
      </c>
      <c r="M72" s="48" t="s">
        <v>84</v>
      </c>
      <c r="N72" s="14" t="s">
        <v>99</v>
      </c>
      <c r="O72" s="2"/>
      <c r="Q72"/>
      <c r="R72"/>
      <c r="S72"/>
      <c r="T72"/>
      <c r="U72"/>
      <c r="V72"/>
      <c r="W72"/>
      <c r="X72"/>
      <c r="Y72"/>
    </row>
    <row r="73" spans="1:25" s="3" customFormat="1" ht="19.899999999999999" customHeight="1" x14ac:dyDescent="0.25">
      <c r="A73" s="83" t="s">
        <v>133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5"/>
      <c r="Q73"/>
      <c r="R73"/>
      <c r="S73"/>
      <c r="T73"/>
      <c r="U73"/>
      <c r="V73"/>
      <c r="W73"/>
      <c r="X73"/>
      <c r="Y73"/>
    </row>
    <row r="74" spans="1:25" s="3" customFormat="1" ht="49.9" customHeight="1" x14ac:dyDescent="0.25">
      <c r="A74" s="43">
        <v>1</v>
      </c>
      <c r="B74" s="2" t="s">
        <v>110</v>
      </c>
      <c r="C74" s="2" t="s">
        <v>111</v>
      </c>
      <c r="D74" s="2" t="s">
        <v>112</v>
      </c>
      <c r="E74" s="8">
        <v>39995</v>
      </c>
      <c r="F74" s="8">
        <v>40170</v>
      </c>
      <c r="G74" s="37">
        <f t="shared" ref="G74" si="28">(_xlfn.DAYS(E74,F74)*-1)/30</f>
        <v>5.833333333333333</v>
      </c>
      <c r="H74" s="15">
        <v>1</v>
      </c>
      <c r="I74" s="16" t="s">
        <v>22</v>
      </c>
      <c r="J74" s="16" t="s">
        <v>22</v>
      </c>
      <c r="K74" s="36">
        <v>0</v>
      </c>
      <c r="L74" s="36">
        <f>G74-K74</f>
        <v>5.833333333333333</v>
      </c>
      <c r="M74" s="14" t="s">
        <v>22</v>
      </c>
      <c r="N74" s="14" t="s">
        <v>79</v>
      </c>
      <c r="O74" s="2"/>
      <c r="Q74"/>
      <c r="R74"/>
      <c r="S74"/>
      <c r="T74"/>
      <c r="U74"/>
      <c r="V74"/>
      <c r="W74"/>
      <c r="X74"/>
      <c r="Y74"/>
    </row>
    <row r="75" spans="1:25" s="3" customFormat="1" ht="49.9" customHeight="1" x14ac:dyDescent="0.25">
      <c r="A75" s="43">
        <v>2</v>
      </c>
      <c r="B75" s="2" t="s">
        <v>110</v>
      </c>
      <c r="C75" s="2" t="s">
        <v>111</v>
      </c>
      <c r="D75" s="2" t="s">
        <v>113</v>
      </c>
      <c r="E75" s="8">
        <v>40226</v>
      </c>
      <c r="F75" s="8">
        <v>40534</v>
      </c>
      <c r="G75" s="37">
        <f>(_xlfn.DAYS(E75,F75)*-1)/30</f>
        <v>10.266666666666667</v>
      </c>
      <c r="H75" s="15">
        <v>1</v>
      </c>
      <c r="I75" s="16" t="s">
        <v>22</v>
      </c>
      <c r="J75" s="16" t="s">
        <v>22</v>
      </c>
      <c r="K75" s="36">
        <v>0</v>
      </c>
      <c r="L75" s="36">
        <f>G75-K75</f>
        <v>10.266666666666667</v>
      </c>
      <c r="M75" s="14" t="s">
        <v>22</v>
      </c>
      <c r="N75" s="14" t="s">
        <v>79</v>
      </c>
      <c r="O75" s="2"/>
      <c r="Q75"/>
      <c r="R75"/>
      <c r="S75"/>
      <c r="T75"/>
      <c r="U75"/>
      <c r="V75"/>
      <c r="W75"/>
      <c r="X75"/>
      <c r="Y75"/>
    </row>
    <row r="76" spans="1:25" s="3" customFormat="1" ht="49.9" customHeight="1" x14ac:dyDescent="0.25">
      <c r="A76" s="43">
        <v>3</v>
      </c>
      <c r="B76" s="2" t="s">
        <v>110</v>
      </c>
      <c r="C76" s="2" t="s">
        <v>97</v>
      </c>
      <c r="D76" s="2" t="s">
        <v>114</v>
      </c>
      <c r="E76" s="8">
        <v>41890</v>
      </c>
      <c r="F76" s="8">
        <v>42319</v>
      </c>
      <c r="G76" s="37">
        <f t="shared" ref="G76:G77" si="29">(_xlfn.DAYS(E76,F76)*-1)/30</f>
        <v>14.3</v>
      </c>
      <c r="H76" s="15">
        <v>1</v>
      </c>
      <c r="I76" s="16" t="s">
        <v>22</v>
      </c>
      <c r="J76" s="16" t="s">
        <v>22</v>
      </c>
      <c r="K76" s="36">
        <v>0</v>
      </c>
      <c r="L76" s="36">
        <f>G76-K76</f>
        <v>14.3</v>
      </c>
      <c r="M76" s="14" t="s">
        <v>22</v>
      </c>
      <c r="N76" s="14" t="s">
        <v>79</v>
      </c>
      <c r="O76" s="2"/>
      <c r="Q76"/>
      <c r="R76"/>
      <c r="S76"/>
      <c r="T76"/>
      <c r="U76"/>
      <c r="V76"/>
      <c r="W76"/>
      <c r="X76"/>
      <c r="Y76"/>
    </row>
    <row r="77" spans="1:25" s="3" customFormat="1" ht="66.75" customHeight="1" x14ac:dyDescent="0.25">
      <c r="A77" s="44">
        <v>4</v>
      </c>
      <c r="B77" s="2" t="s">
        <v>110</v>
      </c>
      <c r="C77" s="2" t="s">
        <v>97</v>
      </c>
      <c r="D77" s="2" t="s">
        <v>115</v>
      </c>
      <c r="E77" s="8">
        <v>42320</v>
      </c>
      <c r="F77" s="8">
        <v>42727</v>
      </c>
      <c r="G77" s="37">
        <f t="shared" si="29"/>
        <v>13.566666666666666</v>
      </c>
      <c r="H77" s="15">
        <v>1</v>
      </c>
      <c r="I77" s="16" t="s">
        <v>22</v>
      </c>
      <c r="J77" s="16" t="s">
        <v>22</v>
      </c>
      <c r="K77" s="36">
        <v>0</v>
      </c>
      <c r="L77" s="36">
        <f>G77-K77</f>
        <v>13.566666666666666</v>
      </c>
      <c r="M77" s="14" t="s">
        <v>22</v>
      </c>
      <c r="N77" s="14" t="s">
        <v>79</v>
      </c>
      <c r="O77" s="2"/>
      <c r="Q77"/>
      <c r="R77"/>
      <c r="S77"/>
      <c r="T77"/>
      <c r="U77"/>
      <c r="V77"/>
      <c r="W77"/>
      <c r="X77"/>
      <c r="Y77"/>
    </row>
    <row r="78" spans="1:25" s="3" customFormat="1" ht="49.9" customHeight="1" x14ac:dyDescent="0.25">
      <c r="A78" s="45">
        <v>5</v>
      </c>
      <c r="B78" s="2" t="s">
        <v>110</v>
      </c>
      <c r="C78" s="2" t="s">
        <v>111</v>
      </c>
      <c r="D78" s="2" t="s">
        <v>116</v>
      </c>
      <c r="E78" s="8">
        <v>43623</v>
      </c>
      <c r="F78" s="8">
        <v>43807</v>
      </c>
      <c r="G78" s="37">
        <f>(_xlfn.DAYS(E78,F78)*-1)/30</f>
        <v>6.1333333333333337</v>
      </c>
      <c r="H78" s="15">
        <v>1</v>
      </c>
      <c r="I78" s="16" t="s">
        <v>22</v>
      </c>
      <c r="J78" s="16" t="s">
        <v>22</v>
      </c>
      <c r="K78" s="36">
        <v>0</v>
      </c>
      <c r="L78" s="36">
        <f>G78-K78</f>
        <v>6.1333333333333337</v>
      </c>
      <c r="M78" s="14" t="s">
        <v>22</v>
      </c>
      <c r="N78" s="14" t="s">
        <v>79</v>
      </c>
      <c r="O78" s="2"/>
      <c r="Q78"/>
      <c r="R78"/>
      <c r="S78"/>
      <c r="T78"/>
      <c r="U78"/>
      <c r="V78"/>
      <c r="W78"/>
      <c r="X78"/>
      <c r="Y78"/>
    </row>
    <row r="79" spans="1:25" s="3" customFormat="1" ht="19.899999999999999" customHeight="1" x14ac:dyDescent="0.25">
      <c r="A79" s="83" t="s">
        <v>134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5"/>
      <c r="Q79"/>
      <c r="R79"/>
      <c r="S79"/>
      <c r="T79"/>
      <c r="U79"/>
      <c r="V79"/>
      <c r="W79"/>
      <c r="X79"/>
      <c r="Y79"/>
    </row>
    <row r="80" spans="1:25" s="3" customFormat="1" ht="49.9" customHeight="1" x14ac:dyDescent="0.25">
      <c r="A80" s="40">
        <v>1</v>
      </c>
      <c r="B80" s="2" t="s">
        <v>135</v>
      </c>
      <c r="C80" s="2" t="s">
        <v>136</v>
      </c>
      <c r="D80" s="2" t="s">
        <v>137</v>
      </c>
      <c r="E80" s="8">
        <v>42079</v>
      </c>
      <c r="F80" s="8">
        <v>42276</v>
      </c>
      <c r="G80" s="37">
        <f t="shared" ref="G80" si="30">(_xlfn.DAYS(E80,F80)*-1)/30</f>
        <v>6.5666666666666664</v>
      </c>
      <c r="H80" s="15" t="s">
        <v>22</v>
      </c>
      <c r="I80" s="16" t="s">
        <v>22</v>
      </c>
      <c r="J80" s="16" t="s">
        <v>22</v>
      </c>
      <c r="K80" s="36">
        <v>0</v>
      </c>
      <c r="L80" s="36">
        <f>G80-K80</f>
        <v>6.5666666666666664</v>
      </c>
      <c r="M80" s="48" t="s">
        <v>84</v>
      </c>
      <c r="N80" s="14" t="s">
        <v>79</v>
      </c>
      <c r="O80" s="2"/>
      <c r="Q80"/>
      <c r="R80"/>
      <c r="S80"/>
      <c r="T80"/>
      <c r="U80"/>
      <c r="V80"/>
      <c r="W80"/>
      <c r="X80"/>
      <c r="Y80"/>
    </row>
    <row r="81" spans="1:25" s="3" customFormat="1" ht="49.9" customHeight="1" x14ac:dyDescent="0.25">
      <c r="A81" s="46">
        <v>2</v>
      </c>
      <c r="B81" s="2" t="s">
        <v>135</v>
      </c>
      <c r="C81" s="2" t="s">
        <v>136</v>
      </c>
      <c r="D81" s="2" t="s">
        <v>138</v>
      </c>
      <c r="E81" s="38">
        <v>42277</v>
      </c>
      <c r="F81" s="8">
        <v>42730</v>
      </c>
      <c r="G81" s="37">
        <f t="shared" ref="G81" si="31">(_xlfn.DAYS(E81,F81)*-1)/30</f>
        <v>15.1</v>
      </c>
      <c r="H81" s="15" t="s">
        <v>22</v>
      </c>
      <c r="I81" s="16" t="s">
        <v>22</v>
      </c>
      <c r="J81" s="16" t="s">
        <v>22</v>
      </c>
      <c r="K81" s="36">
        <v>0</v>
      </c>
      <c r="L81" s="36">
        <f>G81-K81</f>
        <v>15.1</v>
      </c>
      <c r="M81" s="48" t="s">
        <v>84</v>
      </c>
      <c r="N81" s="14" t="s">
        <v>79</v>
      </c>
      <c r="O81" s="2"/>
      <c r="Q81"/>
      <c r="R81"/>
      <c r="S81"/>
      <c r="T81"/>
      <c r="U81"/>
      <c r="V81"/>
      <c r="W81"/>
      <c r="X81"/>
      <c r="Y81"/>
    </row>
    <row r="82" spans="1:25" s="3" customFormat="1" ht="49.9" customHeight="1" x14ac:dyDescent="0.25">
      <c r="A82" s="47">
        <v>3</v>
      </c>
      <c r="B82" s="2" t="s">
        <v>135</v>
      </c>
      <c r="C82" s="2" t="s">
        <v>136</v>
      </c>
      <c r="D82" s="2" t="s">
        <v>139</v>
      </c>
      <c r="E82" s="8">
        <v>43157</v>
      </c>
      <c r="F82" s="8">
        <v>43542</v>
      </c>
      <c r="G82" s="37">
        <f t="shared" ref="G82" si="32">(_xlfn.DAYS(E82,F82)*-1)/30</f>
        <v>12.833333333333334</v>
      </c>
      <c r="H82" s="15" t="s">
        <v>22</v>
      </c>
      <c r="I82" s="16" t="s">
        <v>22</v>
      </c>
      <c r="J82" s="16" t="s">
        <v>22</v>
      </c>
      <c r="K82" s="36">
        <v>0</v>
      </c>
      <c r="L82" s="36">
        <f>G82-K82</f>
        <v>12.833333333333334</v>
      </c>
      <c r="M82" s="48" t="s">
        <v>84</v>
      </c>
      <c r="N82" s="14" t="s">
        <v>79</v>
      </c>
      <c r="O82" s="2"/>
      <c r="Q82"/>
      <c r="R82"/>
      <c r="S82"/>
      <c r="T82"/>
      <c r="U82"/>
      <c r="V82"/>
      <c r="W82"/>
      <c r="X82"/>
      <c r="Y82"/>
    </row>
    <row r="83" spans="1:25" s="3" customFormat="1" ht="19.899999999999999" customHeight="1" x14ac:dyDescent="0.25">
      <c r="A83" s="83" t="s">
        <v>140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5"/>
      <c r="Q83"/>
      <c r="R83"/>
      <c r="S83"/>
      <c r="T83"/>
      <c r="U83"/>
      <c r="V83"/>
      <c r="W83"/>
      <c r="X83"/>
      <c r="Y83"/>
    </row>
    <row r="84" spans="1:25" s="3" customFormat="1" ht="49.9" customHeight="1" x14ac:dyDescent="0.25">
      <c r="A84" s="40">
        <v>1</v>
      </c>
      <c r="B84" s="2" t="s">
        <v>92</v>
      </c>
      <c r="C84" s="2" t="s">
        <v>136</v>
      </c>
      <c r="D84" s="2" t="s">
        <v>141</v>
      </c>
      <c r="E84" s="8">
        <v>41156</v>
      </c>
      <c r="F84" s="38">
        <v>41272</v>
      </c>
      <c r="G84" s="37">
        <f>(_xlfn.DAYS(E84,F84)*-1)/30</f>
        <v>3.8666666666666667</v>
      </c>
      <c r="H84" s="15" t="s">
        <v>22</v>
      </c>
      <c r="I84" s="16">
        <v>41247</v>
      </c>
      <c r="J84" s="16">
        <v>41250</v>
      </c>
      <c r="K84" s="37">
        <f>(_xlfn.DAYS(I84,J84)*-1)/30</f>
        <v>0.1</v>
      </c>
      <c r="L84" s="36">
        <f>G84-K84</f>
        <v>3.7666666666666666</v>
      </c>
      <c r="M84" s="48" t="s">
        <v>84</v>
      </c>
      <c r="N84" s="14" t="s">
        <v>142</v>
      </c>
      <c r="O84" s="2"/>
      <c r="Q84"/>
      <c r="R84"/>
      <c r="S84"/>
      <c r="T84"/>
      <c r="U84"/>
      <c r="V84"/>
      <c r="W84"/>
      <c r="X84"/>
      <c r="Y84"/>
    </row>
    <row r="85" spans="1:25" s="3" customFormat="1" ht="49.9" customHeight="1" x14ac:dyDescent="0.25">
      <c r="A85" s="40">
        <v>2</v>
      </c>
      <c r="B85" s="2" t="s">
        <v>92</v>
      </c>
      <c r="C85" s="2" t="s">
        <v>136</v>
      </c>
      <c r="D85" s="2" t="s">
        <v>143</v>
      </c>
      <c r="E85" s="8">
        <v>41474</v>
      </c>
      <c r="F85" s="8">
        <v>41750</v>
      </c>
      <c r="G85" s="37">
        <f t="shared" ref="G85" si="33">(_xlfn.DAYS(E85,F85)*-1)/30</f>
        <v>9.1999999999999993</v>
      </c>
      <c r="H85" s="15">
        <v>1</v>
      </c>
      <c r="I85" s="16" t="s">
        <v>22</v>
      </c>
      <c r="J85" s="16" t="s">
        <v>22</v>
      </c>
      <c r="K85" s="36">
        <v>0</v>
      </c>
      <c r="L85" s="36">
        <f>G85-K85</f>
        <v>9.1999999999999993</v>
      </c>
      <c r="M85" s="14" t="s">
        <v>22</v>
      </c>
      <c r="N85" s="14" t="s">
        <v>144</v>
      </c>
      <c r="O85" s="2"/>
      <c r="Q85"/>
      <c r="R85"/>
      <c r="S85"/>
      <c r="T85"/>
      <c r="U85"/>
      <c r="V85"/>
      <c r="W85"/>
      <c r="X85"/>
      <c r="Y85"/>
    </row>
    <row r="86" spans="1:25" s="3" customFormat="1" ht="49.9" customHeight="1" x14ac:dyDescent="0.25">
      <c r="A86" s="40">
        <v>3</v>
      </c>
      <c r="B86" s="2" t="s">
        <v>92</v>
      </c>
      <c r="C86" s="2" t="s">
        <v>136</v>
      </c>
      <c r="D86" s="2" t="s">
        <v>145</v>
      </c>
      <c r="E86" s="8">
        <v>42022</v>
      </c>
      <c r="F86" s="8">
        <v>42345</v>
      </c>
      <c r="G86" s="37">
        <f t="shared" ref="G86" si="34">(_xlfn.DAYS(E86,F86)*-1)/30</f>
        <v>10.766666666666667</v>
      </c>
      <c r="H86" s="15">
        <v>1</v>
      </c>
      <c r="I86" s="16">
        <v>42293</v>
      </c>
      <c r="J86" s="16">
        <v>42312</v>
      </c>
      <c r="K86" s="37">
        <f>(_xlfn.DAYS(I86,J86)*-1)/30</f>
        <v>0.6333333333333333</v>
      </c>
      <c r="L86" s="36">
        <f>G86-K86</f>
        <v>10.133333333333335</v>
      </c>
      <c r="M86" s="48" t="s">
        <v>84</v>
      </c>
      <c r="N86" s="14" t="s">
        <v>146</v>
      </c>
      <c r="O86" s="2"/>
      <c r="Q86"/>
      <c r="R86"/>
      <c r="S86"/>
      <c r="T86"/>
      <c r="U86"/>
      <c r="V86"/>
      <c r="W86"/>
      <c r="X86"/>
      <c r="Y86"/>
    </row>
    <row r="87" spans="1:25" s="3" customFormat="1" ht="19.899999999999999" customHeight="1" x14ac:dyDescent="0.25">
      <c r="A87" s="83" t="s">
        <v>147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5"/>
      <c r="Q87"/>
      <c r="R87"/>
      <c r="S87"/>
      <c r="T87"/>
      <c r="U87"/>
      <c r="V87"/>
      <c r="W87"/>
      <c r="X87"/>
      <c r="Y87"/>
    </row>
    <row r="88" spans="1:25" s="3" customFormat="1" ht="45" customHeight="1" x14ac:dyDescent="0.25">
      <c r="A88" s="59">
        <v>1</v>
      </c>
      <c r="B88" s="61" t="s">
        <v>92</v>
      </c>
      <c r="C88" s="2" t="s">
        <v>97</v>
      </c>
      <c r="D88" s="61" t="s">
        <v>101</v>
      </c>
      <c r="E88" s="63">
        <v>43341</v>
      </c>
      <c r="F88" s="63">
        <v>43791</v>
      </c>
      <c r="G88" s="65">
        <f t="shared" ref="G88" si="35">(_xlfn.DAYS(E88,F88)*-1)/30</f>
        <v>15</v>
      </c>
      <c r="H88" s="67">
        <v>1</v>
      </c>
      <c r="I88" s="8">
        <v>43453</v>
      </c>
      <c r="J88" s="8">
        <v>43482</v>
      </c>
      <c r="K88" s="37">
        <f t="shared" ref="K88:K92" si="36">(_xlfn.DAYS(I88,J88)*-1)/30</f>
        <v>0.96666666666666667</v>
      </c>
      <c r="L88" s="69">
        <f>G88-(K88+K89)</f>
        <v>12.066666666666666</v>
      </c>
      <c r="M88" s="71" t="s">
        <v>84</v>
      </c>
      <c r="N88" s="57" t="s">
        <v>102</v>
      </c>
      <c r="O88" s="2"/>
      <c r="Q88"/>
      <c r="R88"/>
      <c r="S88"/>
      <c r="T88"/>
      <c r="U88"/>
      <c r="V88"/>
      <c r="W88"/>
      <c r="X88"/>
      <c r="Y88"/>
    </row>
    <row r="89" spans="1:25" s="3" customFormat="1" ht="45" customHeight="1" x14ac:dyDescent="0.25">
      <c r="A89" s="60"/>
      <c r="B89" s="62"/>
      <c r="C89" s="2"/>
      <c r="D89" s="62"/>
      <c r="E89" s="64"/>
      <c r="F89" s="64"/>
      <c r="G89" s="66"/>
      <c r="H89" s="68"/>
      <c r="I89" s="8">
        <v>43699</v>
      </c>
      <c r="J89" s="8">
        <v>43758</v>
      </c>
      <c r="K89" s="37">
        <f t="shared" si="36"/>
        <v>1.9666666666666666</v>
      </c>
      <c r="L89" s="70"/>
      <c r="M89" s="72"/>
      <c r="N89" s="58"/>
      <c r="O89" s="2"/>
      <c r="Q89"/>
      <c r="R89"/>
      <c r="S89"/>
      <c r="T89"/>
      <c r="U89"/>
      <c r="V89"/>
      <c r="W89"/>
      <c r="X89"/>
      <c r="Y89"/>
    </row>
    <row r="90" spans="1:25" s="3" customFormat="1" ht="20.100000000000001" customHeight="1" x14ac:dyDescent="0.25">
      <c r="A90" s="73">
        <v>2</v>
      </c>
      <c r="B90" s="61" t="s">
        <v>106</v>
      </c>
      <c r="C90" s="2" t="s">
        <v>97</v>
      </c>
      <c r="D90" s="61" t="s">
        <v>107</v>
      </c>
      <c r="E90" s="63">
        <v>43850</v>
      </c>
      <c r="F90" s="63">
        <v>44286</v>
      </c>
      <c r="G90" s="65">
        <f t="shared" ref="G90" si="37">(_xlfn.DAYS(E90,F90)*-1)/30</f>
        <v>14.533333333333333</v>
      </c>
      <c r="H90" s="67">
        <v>1</v>
      </c>
      <c r="I90" s="8">
        <v>43910</v>
      </c>
      <c r="J90" s="8">
        <v>43982</v>
      </c>
      <c r="K90" s="37">
        <f t="shared" si="36"/>
        <v>2.4</v>
      </c>
      <c r="L90" s="69">
        <f>G90-(K90+K91+K92)</f>
        <v>9.3000000000000007</v>
      </c>
      <c r="M90" s="71" t="s">
        <v>84</v>
      </c>
      <c r="N90" s="57" t="s">
        <v>108</v>
      </c>
      <c r="O90" s="61"/>
      <c r="Q90"/>
      <c r="R90"/>
      <c r="S90"/>
      <c r="T90"/>
      <c r="U90"/>
      <c r="V90"/>
      <c r="W90"/>
      <c r="X90"/>
      <c r="Y90"/>
    </row>
    <row r="91" spans="1:25" s="3" customFormat="1" ht="20.100000000000001" customHeight="1" x14ac:dyDescent="0.25">
      <c r="A91" s="74"/>
      <c r="B91" s="76"/>
      <c r="C91" s="2"/>
      <c r="D91" s="76"/>
      <c r="E91" s="77"/>
      <c r="F91" s="77"/>
      <c r="G91" s="78"/>
      <c r="H91" s="79"/>
      <c r="I91" s="8">
        <v>44092</v>
      </c>
      <c r="J91" s="8">
        <v>44122</v>
      </c>
      <c r="K91" s="37">
        <f t="shared" si="36"/>
        <v>1</v>
      </c>
      <c r="L91" s="80"/>
      <c r="M91" s="81"/>
      <c r="N91" s="82"/>
      <c r="O91" s="76"/>
      <c r="Q91"/>
      <c r="R91"/>
      <c r="S91"/>
      <c r="T91"/>
      <c r="U91"/>
      <c r="V91"/>
      <c r="W91"/>
      <c r="X91"/>
      <c r="Y91"/>
    </row>
    <row r="92" spans="1:25" s="3" customFormat="1" ht="20.100000000000001" customHeight="1" x14ac:dyDescent="0.25">
      <c r="A92" s="75"/>
      <c r="B92" s="62"/>
      <c r="C92" s="2"/>
      <c r="D92" s="62"/>
      <c r="E92" s="64"/>
      <c r="F92" s="64"/>
      <c r="G92" s="66"/>
      <c r="H92" s="68"/>
      <c r="I92" s="8">
        <v>44152</v>
      </c>
      <c r="J92" s="8">
        <v>44207</v>
      </c>
      <c r="K92" s="37">
        <f t="shared" si="36"/>
        <v>1.8333333333333333</v>
      </c>
      <c r="L92" s="70"/>
      <c r="M92" s="72"/>
      <c r="N92" s="58"/>
      <c r="O92" s="62"/>
      <c r="Q92"/>
      <c r="R92"/>
      <c r="S92"/>
      <c r="T92"/>
      <c r="U92"/>
      <c r="V92"/>
      <c r="W92"/>
      <c r="X92"/>
      <c r="Y92"/>
    </row>
    <row r="93" spans="1:25" s="3" customFormat="1" ht="19.899999999999999" customHeight="1" x14ac:dyDescent="0.25">
      <c r="A93" s="83" t="s">
        <v>148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5"/>
      <c r="Q93"/>
      <c r="R93"/>
      <c r="S93"/>
      <c r="T93"/>
      <c r="U93"/>
      <c r="V93"/>
      <c r="W93"/>
      <c r="X93"/>
      <c r="Y93"/>
    </row>
    <row r="94" spans="1:25" s="3" customFormat="1" ht="45" customHeight="1" x14ac:dyDescent="0.25">
      <c r="A94" s="59">
        <v>1</v>
      </c>
      <c r="B94" s="61" t="s">
        <v>92</v>
      </c>
      <c r="C94" s="2" t="s">
        <v>97</v>
      </c>
      <c r="D94" s="61" t="s">
        <v>101</v>
      </c>
      <c r="E94" s="63">
        <v>43341</v>
      </c>
      <c r="F94" s="63">
        <v>43791</v>
      </c>
      <c r="G94" s="65">
        <f t="shared" ref="G94" si="38">(_xlfn.DAYS(E94,F94)*-1)/30</f>
        <v>15</v>
      </c>
      <c r="H94" s="67">
        <v>1</v>
      </c>
      <c r="I94" s="8">
        <v>43453</v>
      </c>
      <c r="J94" s="8">
        <v>43482</v>
      </c>
      <c r="K94" s="37">
        <f t="shared" ref="K94:K98" si="39">(_xlfn.DAYS(I94,J94)*-1)/30</f>
        <v>0.96666666666666667</v>
      </c>
      <c r="L94" s="69">
        <f>G94-(K94+K95)</f>
        <v>12.066666666666666</v>
      </c>
      <c r="M94" s="71" t="s">
        <v>84</v>
      </c>
      <c r="N94" s="57" t="s">
        <v>102</v>
      </c>
      <c r="O94" s="2"/>
      <c r="Q94"/>
      <c r="R94"/>
      <c r="S94"/>
      <c r="T94"/>
      <c r="U94"/>
      <c r="V94"/>
      <c r="W94"/>
      <c r="X94"/>
      <c r="Y94"/>
    </row>
    <row r="95" spans="1:25" s="3" customFormat="1" ht="45" customHeight="1" x14ac:dyDescent="0.25">
      <c r="A95" s="60"/>
      <c r="B95" s="62"/>
      <c r="C95" s="2"/>
      <c r="D95" s="62"/>
      <c r="E95" s="64"/>
      <c r="F95" s="64"/>
      <c r="G95" s="66"/>
      <c r="H95" s="68"/>
      <c r="I95" s="8">
        <v>43699</v>
      </c>
      <c r="J95" s="8">
        <v>43758</v>
      </c>
      <c r="K95" s="37">
        <f t="shared" si="39"/>
        <v>1.9666666666666666</v>
      </c>
      <c r="L95" s="70"/>
      <c r="M95" s="72"/>
      <c r="N95" s="58"/>
      <c r="O95" s="2"/>
      <c r="Q95"/>
      <c r="R95"/>
      <c r="S95"/>
      <c r="T95"/>
      <c r="U95"/>
      <c r="V95"/>
      <c r="W95"/>
      <c r="X95"/>
      <c r="Y95"/>
    </row>
    <row r="96" spans="1:25" s="3" customFormat="1" ht="20.100000000000001" customHeight="1" x14ac:dyDescent="0.25">
      <c r="A96" s="73">
        <v>2</v>
      </c>
      <c r="B96" s="61" t="s">
        <v>106</v>
      </c>
      <c r="C96" s="2" t="s">
        <v>97</v>
      </c>
      <c r="D96" s="61" t="s">
        <v>107</v>
      </c>
      <c r="E96" s="63">
        <v>43850</v>
      </c>
      <c r="F96" s="63">
        <v>44286</v>
      </c>
      <c r="G96" s="65">
        <f t="shared" ref="G96" si="40">(_xlfn.DAYS(E96,F96)*-1)/30</f>
        <v>14.533333333333333</v>
      </c>
      <c r="H96" s="67">
        <v>1</v>
      </c>
      <c r="I96" s="8">
        <v>43910</v>
      </c>
      <c r="J96" s="8">
        <v>43982</v>
      </c>
      <c r="K96" s="37">
        <f t="shared" si="39"/>
        <v>2.4</v>
      </c>
      <c r="L96" s="69">
        <f>G96-(K96+K97+K98)</f>
        <v>9.3000000000000007</v>
      </c>
      <c r="M96" s="71" t="s">
        <v>84</v>
      </c>
      <c r="N96" s="57" t="s">
        <v>108</v>
      </c>
      <c r="O96" s="61"/>
      <c r="Q96"/>
      <c r="R96"/>
      <c r="S96"/>
      <c r="T96"/>
      <c r="U96"/>
      <c r="V96"/>
      <c r="W96"/>
      <c r="X96"/>
      <c r="Y96"/>
    </row>
    <row r="97" spans="1:25" s="3" customFormat="1" ht="20.100000000000001" customHeight="1" x14ac:dyDescent="0.25">
      <c r="A97" s="74"/>
      <c r="B97" s="76"/>
      <c r="C97" s="2"/>
      <c r="D97" s="76"/>
      <c r="E97" s="77"/>
      <c r="F97" s="77"/>
      <c r="G97" s="78"/>
      <c r="H97" s="79"/>
      <c r="I97" s="8">
        <v>44092</v>
      </c>
      <c r="J97" s="8">
        <v>44122</v>
      </c>
      <c r="K97" s="37">
        <f t="shared" si="39"/>
        <v>1</v>
      </c>
      <c r="L97" s="80"/>
      <c r="M97" s="81"/>
      <c r="N97" s="82"/>
      <c r="O97" s="76"/>
      <c r="Q97"/>
      <c r="R97"/>
      <c r="S97"/>
      <c r="T97"/>
      <c r="U97"/>
      <c r="V97"/>
      <c r="W97"/>
      <c r="X97"/>
      <c r="Y97"/>
    </row>
    <row r="98" spans="1:25" s="3" customFormat="1" ht="20.100000000000001" customHeight="1" x14ac:dyDescent="0.25">
      <c r="A98" s="75"/>
      <c r="B98" s="62"/>
      <c r="C98" s="2"/>
      <c r="D98" s="62"/>
      <c r="E98" s="64"/>
      <c r="F98" s="64"/>
      <c r="G98" s="66"/>
      <c r="H98" s="68"/>
      <c r="I98" s="8">
        <v>44152</v>
      </c>
      <c r="J98" s="8">
        <v>44207</v>
      </c>
      <c r="K98" s="37">
        <f t="shared" si="39"/>
        <v>1.8333333333333333</v>
      </c>
      <c r="L98" s="70"/>
      <c r="M98" s="72"/>
      <c r="N98" s="58"/>
      <c r="O98" s="62"/>
      <c r="Q98"/>
      <c r="R98"/>
      <c r="S98"/>
      <c r="T98"/>
      <c r="U98"/>
      <c r="V98"/>
      <c r="W98"/>
      <c r="X98"/>
      <c r="Y98"/>
    </row>
    <row r="99" spans="1:25" s="3" customFormat="1" ht="19.899999999999999" customHeight="1" x14ac:dyDescent="0.25">
      <c r="A99" s="83" t="s">
        <v>149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5"/>
      <c r="Q99"/>
      <c r="R99"/>
      <c r="S99"/>
      <c r="T99"/>
      <c r="U99"/>
      <c r="V99"/>
      <c r="W99"/>
      <c r="X99"/>
      <c r="Y99"/>
    </row>
    <row r="100" spans="1:25" s="3" customFormat="1" ht="66.75" customHeight="1" x14ac:dyDescent="0.25">
      <c r="A100" s="44">
        <v>1</v>
      </c>
      <c r="B100" s="2" t="s">
        <v>110</v>
      </c>
      <c r="C100" s="2" t="s">
        <v>97</v>
      </c>
      <c r="D100" s="2" t="s">
        <v>115</v>
      </c>
      <c r="E100" s="8">
        <v>42320</v>
      </c>
      <c r="F100" s="8">
        <v>42727</v>
      </c>
      <c r="G100" s="37">
        <f t="shared" ref="G100" si="41">(_xlfn.DAYS(E100,F100)*-1)/30</f>
        <v>13.566666666666666</v>
      </c>
      <c r="H100" s="15">
        <v>1</v>
      </c>
      <c r="I100" s="16" t="s">
        <v>22</v>
      </c>
      <c r="J100" s="16" t="s">
        <v>22</v>
      </c>
      <c r="K100" s="36">
        <v>0</v>
      </c>
      <c r="L100" s="36">
        <f>G100-K100</f>
        <v>13.566666666666666</v>
      </c>
      <c r="M100" s="14" t="s">
        <v>22</v>
      </c>
      <c r="N100" s="14" t="s">
        <v>79</v>
      </c>
      <c r="O100" s="2"/>
      <c r="Q100"/>
      <c r="R100"/>
      <c r="S100"/>
      <c r="T100"/>
      <c r="U100"/>
      <c r="V100"/>
      <c r="W100"/>
      <c r="X100"/>
      <c r="Y100"/>
    </row>
    <row r="101" spans="1:25" s="3" customFormat="1" ht="49.9" customHeight="1" x14ac:dyDescent="0.25">
      <c r="A101" s="45">
        <v>2</v>
      </c>
      <c r="B101" s="2" t="s">
        <v>110</v>
      </c>
      <c r="C101" s="2" t="s">
        <v>111</v>
      </c>
      <c r="D101" s="2" t="s">
        <v>116</v>
      </c>
      <c r="E101" s="8">
        <v>43623</v>
      </c>
      <c r="F101" s="8">
        <v>43807</v>
      </c>
      <c r="G101" s="37">
        <f>(_xlfn.DAYS(E101,F101)*-1)/30</f>
        <v>6.1333333333333337</v>
      </c>
      <c r="H101" s="15">
        <v>1</v>
      </c>
      <c r="I101" s="16" t="s">
        <v>22</v>
      </c>
      <c r="J101" s="16" t="s">
        <v>22</v>
      </c>
      <c r="K101" s="36">
        <v>0</v>
      </c>
      <c r="L101" s="36">
        <f>G101-K101</f>
        <v>6.1333333333333337</v>
      </c>
      <c r="M101" s="14" t="s">
        <v>22</v>
      </c>
      <c r="N101" s="14" t="s">
        <v>79</v>
      </c>
      <c r="O101" s="2"/>
      <c r="Q101"/>
      <c r="R101"/>
      <c r="S101"/>
      <c r="T101"/>
      <c r="U101"/>
      <c r="V101"/>
      <c r="W101"/>
      <c r="X101"/>
      <c r="Y101"/>
    </row>
    <row r="102" spans="1:25" s="3" customFormat="1" ht="19.899999999999999" customHeight="1" x14ac:dyDescent="0.25">
      <c r="A102" s="83" t="s">
        <v>150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5"/>
      <c r="Q102"/>
      <c r="R102"/>
      <c r="S102"/>
      <c r="T102"/>
      <c r="U102"/>
      <c r="V102"/>
      <c r="W102"/>
      <c r="X102"/>
      <c r="Y102"/>
    </row>
    <row r="103" spans="1:25" s="3" customFormat="1" ht="49.9" customHeight="1" x14ac:dyDescent="0.25">
      <c r="A103" s="46">
        <v>1</v>
      </c>
      <c r="B103" s="2" t="s">
        <v>135</v>
      </c>
      <c r="C103" s="2" t="s">
        <v>136</v>
      </c>
      <c r="D103" s="2" t="s">
        <v>138</v>
      </c>
      <c r="E103" s="8">
        <v>42248</v>
      </c>
      <c r="F103" s="8">
        <v>42730</v>
      </c>
      <c r="G103" s="37">
        <f t="shared" ref="G103:G104" si="42">(_xlfn.DAYS(E103,F103)*-1)/30</f>
        <v>16.066666666666666</v>
      </c>
      <c r="H103" s="15" t="s">
        <v>22</v>
      </c>
      <c r="I103" s="16" t="s">
        <v>22</v>
      </c>
      <c r="J103" s="16" t="s">
        <v>22</v>
      </c>
      <c r="K103" s="36">
        <v>0</v>
      </c>
      <c r="L103" s="36">
        <f>G103-K103</f>
        <v>16.066666666666666</v>
      </c>
      <c r="M103" s="48" t="s">
        <v>84</v>
      </c>
      <c r="N103" s="14" t="s">
        <v>79</v>
      </c>
      <c r="O103" s="2"/>
      <c r="Q103"/>
      <c r="R103"/>
      <c r="S103"/>
      <c r="T103"/>
      <c r="U103"/>
      <c r="V103"/>
      <c r="W103"/>
      <c r="X103"/>
      <c r="Y103"/>
    </row>
    <row r="104" spans="1:25" s="3" customFormat="1" ht="49.9" customHeight="1" x14ac:dyDescent="0.25">
      <c r="A104" s="47">
        <v>2</v>
      </c>
      <c r="B104" s="2" t="s">
        <v>135</v>
      </c>
      <c r="C104" s="2" t="s">
        <v>136</v>
      </c>
      <c r="D104" s="2" t="s">
        <v>139</v>
      </c>
      <c r="E104" s="8">
        <v>43157</v>
      </c>
      <c r="F104" s="8">
        <v>43542</v>
      </c>
      <c r="G104" s="37">
        <f t="shared" si="42"/>
        <v>12.833333333333334</v>
      </c>
      <c r="H104" s="15" t="s">
        <v>22</v>
      </c>
      <c r="I104" s="16" t="s">
        <v>22</v>
      </c>
      <c r="J104" s="16" t="s">
        <v>22</v>
      </c>
      <c r="K104" s="36">
        <v>0</v>
      </c>
      <c r="L104" s="36">
        <f>G104-K104</f>
        <v>12.833333333333334</v>
      </c>
      <c r="M104" s="48" t="s">
        <v>84</v>
      </c>
      <c r="N104" s="14" t="s">
        <v>79</v>
      </c>
      <c r="O104" s="2"/>
      <c r="Q104"/>
      <c r="R104"/>
      <c r="S104"/>
      <c r="T104"/>
      <c r="U104"/>
      <c r="V104"/>
      <c r="W104"/>
      <c r="X104"/>
      <c r="Y104"/>
    </row>
    <row r="105" spans="1:25" ht="15" x14ac:dyDescent="0.25">
      <c r="J105"/>
      <c r="K105"/>
      <c r="L105"/>
    </row>
    <row r="106" spans="1:25" x14ac:dyDescent="0.2">
      <c r="G106" s="18"/>
      <c r="L106" s="18"/>
    </row>
  </sheetData>
  <mergeCells count="166">
    <mergeCell ref="N96:N98"/>
    <mergeCell ref="O96:O98"/>
    <mergeCell ref="A96:A98"/>
    <mergeCell ref="B96:B98"/>
    <mergeCell ref="D96:D98"/>
    <mergeCell ref="E96:E98"/>
    <mergeCell ref="F96:F98"/>
    <mergeCell ref="G96:G98"/>
    <mergeCell ref="H96:H98"/>
    <mergeCell ref="L96:L98"/>
    <mergeCell ref="M96:M98"/>
    <mergeCell ref="N90:N92"/>
    <mergeCell ref="O90:O92"/>
    <mergeCell ref="A94:A95"/>
    <mergeCell ref="B94:B95"/>
    <mergeCell ref="D94:D95"/>
    <mergeCell ref="E94:E95"/>
    <mergeCell ref="F94:F95"/>
    <mergeCell ref="G94:G95"/>
    <mergeCell ref="H94:H95"/>
    <mergeCell ref="L94:L95"/>
    <mergeCell ref="M94:M95"/>
    <mergeCell ref="N94:N95"/>
    <mergeCell ref="A93:O93"/>
    <mergeCell ref="A90:A92"/>
    <mergeCell ref="B90:B92"/>
    <mergeCell ref="D90:D92"/>
    <mergeCell ref="E90:E92"/>
    <mergeCell ref="F90:F92"/>
    <mergeCell ref="G90:G92"/>
    <mergeCell ref="H90:H92"/>
    <mergeCell ref="L90:L92"/>
    <mergeCell ref="M90:M92"/>
    <mergeCell ref="B67:B69"/>
    <mergeCell ref="A67:A69"/>
    <mergeCell ref="A88:A89"/>
    <mergeCell ref="B88:B89"/>
    <mergeCell ref="D88:D89"/>
    <mergeCell ref="E88:E89"/>
    <mergeCell ref="F88:F89"/>
    <mergeCell ref="G88:G89"/>
    <mergeCell ref="H88:H89"/>
    <mergeCell ref="A83:O83"/>
    <mergeCell ref="A87:O87"/>
    <mergeCell ref="L88:L89"/>
    <mergeCell ref="M88:M89"/>
    <mergeCell ref="N88:N89"/>
    <mergeCell ref="A65:O65"/>
    <mergeCell ref="A70:O70"/>
    <mergeCell ref="A53:A54"/>
    <mergeCell ref="B53:B54"/>
    <mergeCell ref="D53:D54"/>
    <mergeCell ref="E53:E54"/>
    <mergeCell ref="F53:F54"/>
    <mergeCell ref="G53:G54"/>
    <mergeCell ref="H53:H54"/>
    <mergeCell ref="L53:L54"/>
    <mergeCell ref="M53:M54"/>
    <mergeCell ref="N53:N54"/>
    <mergeCell ref="A55:A60"/>
    <mergeCell ref="B55:B60"/>
    <mergeCell ref="D55:D60"/>
    <mergeCell ref="E55:E60"/>
    <mergeCell ref="L67:L69"/>
    <mergeCell ref="M67:M69"/>
    <mergeCell ref="N67:N69"/>
    <mergeCell ref="H67:H69"/>
    <mergeCell ref="G67:G69"/>
    <mergeCell ref="F67:F69"/>
    <mergeCell ref="E67:E69"/>
    <mergeCell ref="D67:D69"/>
    <mergeCell ref="A13:O13"/>
    <mergeCell ref="A27:O27"/>
    <mergeCell ref="A33:O33"/>
    <mergeCell ref="A49:O49"/>
    <mergeCell ref="A61:O61"/>
    <mergeCell ref="F55:F60"/>
    <mergeCell ref="G55:G60"/>
    <mergeCell ref="H55:H60"/>
    <mergeCell ref="L55:L60"/>
    <mergeCell ref="M55:M60"/>
    <mergeCell ref="N55:N60"/>
    <mergeCell ref="G18:G23"/>
    <mergeCell ref="H18:H23"/>
    <mergeCell ref="L18:L23"/>
    <mergeCell ref="M18:M23"/>
    <mergeCell ref="N18:N23"/>
    <mergeCell ref="D39:D44"/>
    <mergeCell ref="E39:E44"/>
    <mergeCell ref="F39:F44"/>
    <mergeCell ref="G39:G44"/>
    <mergeCell ref="H39:H44"/>
    <mergeCell ref="L39:L44"/>
    <mergeCell ref="M39:M44"/>
    <mergeCell ref="N39:N44"/>
    <mergeCell ref="M2:M3"/>
    <mergeCell ref="N2:N3"/>
    <mergeCell ref="O2:O3"/>
    <mergeCell ref="A4:O4"/>
    <mergeCell ref="A2:A3"/>
    <mergeCell ref="B2:H2"/>
    <mergeCell ref="I2:K2"/>
    <mergeCell ref="L2:L3"/>
    <mergeCell ref="A73:O73"/>
    <mergeCell ref="A16:A17"/>
    <mergeCell ref="B16:B17"/>
    <mergeCell ref="D16:D17"/>
    <mergeCell ref="E16:E17"/>
    <mergeCell ref="F16:F17"/>
    <mergeCell ref="G16:G17"/>
    <mergeCell ref="H16:H17"/>
    <mergeCell ref="L16:L17"/>
    <mergeCell ref="N16:N17"/>
    <mergeCell ref="M16:M17"/>
    <mergeCell ref="A18:A23"/>
    <mergeCell ref="B18:B23"/>
    <mergeCell ref="D18:D23"/>
    <mergeCell ref="E18:E23"/>
    <mergeCell ref="F18:F23"/>
    <mergeCell ref="A99:O99"/>
    <mergeCell ref="A79:O79"/>
    <mergeCell ref="A102:O102"/>
    <mergeCell ref="A24:A26"/>
    <mergeCell ref="B24:B26"/>
    <mergeCell ref="D24:D26"/>
    <mergeCell ref="E24:E26"/>
    <mergeCell ref="F24:F26"/>
    <mergeCell ref="G24:G26"/>
    <mergeCell ref="H24:H26"/>
    <mergeCell ref="M24:M26"/>
    <mergeCell ref="N24:N26"/>
    <mergeCell ref="O24:O26"/>
    <mergeCell ref="L24:L26"/>
    <mergeCell ref="A37:A38"/>
    <mergeCell ref="B37:B38"/>
    <mergeCell ref="D37:D38"/>
    <mergeCell ref="E37:E38"/>
    <mergeCell ref="N37:N38"/>
    <mergeCell ref="A39:A44"/>
    <mergeCell ref="B39:B44"/>
    <mergeCell ref="F37:F38"/>
    <mergeCell ref="G37:G38"/>
    <mergeCell ref="H37:H38"/>
    <mergeCell ref="L37:L38"/>
    <mergeCell ref="M37:M38"/>
    <mergeCell ref="A45:A47"/>
    <mergeCell ref="B45:B47"/>
    <mergeCell ref="D45:D47"/>
    <mergeCell ref="E45:E47"/>
    <mergeCell ref="F45:F47"/>
    <mergeCell ref="O45:O47"/>
    <mergeCell ref="G45:G47"/>
    <mergeCell ref="H45:H47"/>
    <mergeCell ref="L45:L47"/>
    <mergeCell ref="M45:M47"/>
    <mergeCell ref="N45:N47"/>
    <mergeCell ref="N63:N64"/>
    <mergeCell ref="A63:A64"/>
    <mergeCell ref="B63:B64"/>
    <mergeCell ref="D63:D64"/>
    <mergeCell ref="E63:E64"/>
    <mergeCell ref="F63:F64"/>
    <mergeCell ref="G63:G64"/>
    <mergeCell ref="H63:H64"/>
    <mergeCell ref="L63:L64"/>
    <mergeCell ref="M63:M64"/>
  </mergeCells>
  <hyperlinks>
    <hyperlink ref="M9" r:id="rId1" xr:uid="{00000000-0004-0000-0200-000000000000}"/>
    <hyperlink ref="M10" r:id="rId2" xr:uid="{00000000-0004-0000-0200-000001000000}"/>
    <hyperlink ref="M11" r:id="rId3" xr:uid="{00000000-0004-0000-0200-000002000000}"/>
    <hyperlink ref="M12" r:id="rId4" xr:uid="{00000000-0004-0000-0200-000003000000}"/>
    <hyperlink ref="P12" r:id="rId5" xr:uid="{00000000-0004-0000-0200-000004000000}"/>
    <hyperlink ref="M14" r:id="rId6" xr:uid="{00000000-0004-0000-0200-000005000000}"/>
    <hyperlink ref="M15" r:id="rId7" xr:uid="{00000000-0004-0000-0200-000006000000}"/>
    <hyperlink ref="M16" r:id="rId8" xr:uid="{00000000-0004-0000-0200-000007000000}"/>
    <hyperlink ref="M18:M23" r:id="rId9" display="Ver" xr:uid="{00000000-0004-0000-0200-000008000000}"/>
    <hyperlink ref="M35" r:id="rId10" xr:uid="{00000000-0004-0000-0200-000009000000}"/>
    <hyperlink ref="M36" r:id="rId11" xr:uid="{00000000-0004-0000-0200-00000A000000}"/>
    <hyperlink ref="M37" r:id="rId12" xr:uid="{00000000-0004-0000-0200-00000B000000}"/>
    <hyperlink ref="M39:M44" r:id="rId13" display="Ver" xr:uid="{00000000-0004-0000-0200-00000C000000}"/>
    <hyperlink ref="M24:M26" r:id="rId14" display="Ver" xr:uid="{00000000-0004-0000-0200-00000D000000}"/>
    <hyperlink ref="M45:M47" r:id="rId15" display="Ver" xr:uid="{00000000-0004-0000-0200-00000E000000}"/>
    <hyperlink ref="M51" r:id="rId16" xr:uid="{00000000-0004-0000-0200-00000F000000}"/>
    <hyperlink ref="M52" r:id="rId17" xr:uid="{00000000-0004-0000-0200-000010000000}"/>
    <hyperlink ref="M53" r:id="rId18" xr:uid="{00000000-0004-0000-0200-000011000000}"/>
    <hyperlink ref="M55:M60" r:id="rId19" display="Ver" xr:uid="{00000000-0004-0000-0200-000012000000}"/>
    <hyperlink ref="M50" r:id="rId20" xr:uid="{00000000-0004-0000-0200-000013000000}"/>
    <hyperlink ref="M62" r:id="rId21" xr:uid="{00000000-0004-0000-0200-000014000000}"/>
    <hyperlink ref="M63" r:id="rId22" xr:uid="{00000000-0004-0000-0200-000015000000}"/>
    <hyperlink ref="M67" r:id="rId23" xr:uid="{00000000-0004-0000-0200-000016000000}"/>
    <hyperlink ref="M71" r:id="rId24" xr:uid="{00000000-0004-0000-0200-000017000000}"/>
    <hyperlink ref="M72" r:id="rId25" xr:uid="{00000000-0004-0000-0200-000018000000}"/>
    <hyperlink ref="M80" r:id="rId26" xr:uid="{00000000-0004-0000-0200-000019000000}"/>
    <hyperlink ref="M81" r:id="rId27" xr:uid="{00000000-0004-0000-0200-00001A000000}"/>
    <hyperlink ref="M82" r:id="rId28" xr:uid="{00000000-0004-0000-0200-00001B000000}"/>
    <hyperlink ref="M84" r:id="rId29" xr:uid="{00000000-0004-0000-0200-00001C000000}"/>
    <hyperlink ref="M86" r:id="rId30" xr:uid="{00000000-0004-0000-0200-00001D000000}"/>
    <hyperlink ref="M88" r:id="rId31" xr:uid="{00000000-0004-0000-0200-00001E000000}"/>
    <hyperlink ref="M90:M92" r:id="rId32" display="Ver" xr:uid="{00000000-0004-0000-0200-00001F000000}"/>
    <hyperlink ref="M94" r:id="rId33" xr:uid="{00000000-0004-0000-0200-000020000000}"/>
    <hyperlink ref="M96:M98" r:id="rId34" display="Ver" xr:uid="{00000000-0004-0000-0200-000021000000}"/>
    <hyperlink ref="M103" r:id="rId35" xr:uid="{00000000-0004-0000-0200-000022000000}"/>
    <hyperlink ref="M104" r:id="rId36" xr:uid="{00000000-0004-0000-0200-000023000000}"/>
  </hyperlinks>
  <pageMargins left="0.7" right="0.7" top="0.75" bottom="0.75" header="0.3" footer="0.3"/>
  <pageSetup orientation="portrait" r:id="rId37"/>
  <ignoredErrors>
    <ignoredError sqref="K23 K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No. 9</vt:lpstr>
      <vt:lpstr>C. Fidu</vt:lpstr>
      <vt:lpstr>Contratos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Martínez Salamanca</dc:creator>
  <cp:keywords/>
  <dc:description/>
  <cp:lastModifiedBy>Gomez Gomez Lina Paola</cp:lastModifiedBy>
  <dcterms:created xsi:type="dcterms:W3CDTF">2020-01-10T15:48:17Z</dcterms:created>
  <dcterms:modified xsi:type="dcterms:W3CDTF">2023-07-11T18:41:22Z</dcterms:modified>
  <cp:category/>
</cp:coreProperties>
</file>