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24226"/>
  <mc:AlternateContent xmlns:mc="http://schemas.openxmlformats.org/markup-compatibility/2006">
    <mc:Choice Requires="x15">
      <x15ac:absPath xmlns:x15ac="http://schemas.microsoft.com/office/spreadsheetml/2010/11/ac" url="C:\Users\yuly.a.perez\Documents\5. Proyectos_OPI_2020\2. ETAPA PRECONTRACTUAL\4. DOCUMENTOS LICITACIÓN INTERVENTORÍA\Anexos TDR\"/>
    </mc:Choice>
  </mc:AlternateContent>
  <xr:revisionPtr revIDLastSave="0" documentId="13_ncr:1_{8372AF84-656F-488D-8FBF-8774ADB63FA5}" xr6:coauthVersionLast="47" xr6:coauthVersionMax="47" xr10:uidLastSave="{00000000-0000-0000-0000-000000000000}"/>
  <bookViews>
    <workbookView xWindow="-23148" yWindow="-108" windowWidth="23256" windowHeight="12576" xr2:uid="{00000000-000D-0000-FFFF-FFFF00000000}"/>
  </bookViews>
  <sheets>
    <sheet name="PAZ DE ARIPORO" sheetId="9"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___PJ50">#REF!</definedName>
    <definedName name="_____pj51">#REF!</definedName>
    <definedName name="____PJ50">#REF!</definedName>
    <definedName name="____pj51">#REF!</definedName>
    <definedName name="___PJ50">#REF!</definedName>
    <definedName name="___pj51">#REF!</definedName>
    <definedName name="__PJ50">#REF!</definedName>
    <definedName name="__pj51">#REF!</definedName>
    <definedName name="_APU221">#REF!</definedName>
    <definedName name="_APU465">[1]!absc</definedName>
    <definedName name="_PJ50">#REF!</definedName>
    <definedName name="_pj51">#REF!</definedName>
    <definedName name="A">#REF!</definedName>
    <definedName name="A_impresión_IM">#REF!</definedName>
    <definedName name="absc">#N/A</definedName>
    <definedName name="adoq">[2]!absc</definedName>
    <definedName name="alc">[3]!absc</definedName>
    <definedName name="AÑOWUIE">'[4]Res-Accide-10'!$R$2:$R$7</definedName>
    <definedName name="APU">[5]!absc</definedName>
    <definedName name="APU221.1">#REF!</definedName>
    <definedName name="APU221.2">#REF!</definedName>
    <definedName name="_xlnm.Print_Area" localSheetId="0">'PAZ DE ARIPORO'!$A$1:$H$100</definedName>
    <definedName name="_xlnm.Print_Area">#REF!</definedName>
    <definedName name="asdfñk">[6]!absc</definedName>
    <definedName name="auto1">#REF!</definedName>
    <definedName name="auto2">#REF!</definedName>
    <definedName name="b">#REF!</definedName>
    <definedName name="_xlnm.Database">#REF!</definedName>
    <definedName name="C_">#REF!</definedName>
    <definedName name="CANT">#REF!</definedName>
    <definedName name="CCCCCC">'[7]A. P. U.'!#REF!</definedName>
    <definedName name="ccto210">#REF!</definedName>
    <definedName name="DD">#REF!</definedName>
    <definedName name="diego">#REF!</definedName>
    <definedName name="diego1">#REF!</definedName>
    <definedName name="EQUIPO">#REF!</definedName>
    <definedName name="EXCROC">'[8]Análisis de precios'!$H$52</definedName>
    <definedName name="fd">'[7]A. P. U.'!#REF!</definedName>
    <definedName name="GKJDGDIJZ">"Imagen 3"</definedName>
    <definedName name="GRUPO1">#REF!</definedName>
    <definedName name="GRUPO2">#REF!</definedName>
    <definedName name="HOJA1">#REF!</definedName>
    <definedName name="I">#REF!</definedName>
    <definedName name="IF">'[7]A. P. U.'!#REF!</definedName>
    <definedName name="inf">#REF!</definedName>
    <definedName name="INFG">#REF!</definedName>
    <definedName name="INV_11">'[9]PR 1'!$A$2:$N$655</definedName>
    <definedName name="ITEM">#REF!</definedName>
    <definedName name="LICITACION">#REF!</definedName>
    <definedName name="LOCA">[10]!absc</definedName>
    <definedName name="LOCA1">[5]!absc</definedName>
    <definedName name="MAL">'[11]Estado Resumen'!#REF!&lt;2.5</definedName>
    <definedName name="MALO">'[12]ESTADO VÍA-CRIT.TECNICO'!#REF!&lt;2.5</definedName>
    <definedName name="MAT">#REF!</definedName>
    <definedName name="NM">#REF!</definedName>
    <definedName name="NNN">[1]!absc</definedName>
    <definedName name="NOMBRE">#REF!</definedName>
    <definedName name="ooo">#REF!</definedName>
    <definedName name="PRE">#REF!</definedName>
    <definedName name="Print_Area_MI">#REF!</definedName>
    <definedName name="PRUEBA2">#REF!</definedName>
    <definedName name="REG">'[11]Estado Resumen'!XFC1&gt;2.5</definedName>
    <definedName name="REGULAR">'[12]ESTADO VÍA-CRIT.TECNICO'!XFC1&gt;2.5</definedName>
    <definedName name="rell">#REF!</definedName>
    <definedName name="RELLG">#REF!</definedName>
    <definedName name="t">[1]!absc</definedName>
    <definedName name="TABLA">#REF!</definedName>
    <definedName name="TITULO">#REF!</definedName>
    <definedName name="TOTAL">#REF!</definedName>
    <definedName name="TRAT">[13]desmonte!$E$48</definedName>
    <definedName name="U">#REF!</definedName>
    <definedName name="valor1">#REF!</definedName>
    <definedName name="valor2">#REF!</definedName>
    <definedName name="VALOR3">#REF!</definedName>
    <definedName name="VVV">#REF!</definedName>
    <definedName name="WER">'[4]Res-Accide-10'!$S$2:$S$7</definedName>
    <definedName name="WILSON">'[4]Res-Accide-10'!#REF!</definedName>
    <definedName name="XXXXXXXXXX">#REF!</definedName>
    <definedName name="XXXXXXXXXXXX">#REF!</definedName>
    <definedName name="ZZZZZZZZZZZ">'[7]A. P. U.'!#REF!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8" i="9" l="1"/>
  <c r="N88" i="9"/>
  <c r="G84" i="9" l="1"/>
  <c r="G85" i="9"/>
  <c r="G83" i="9"/>
  <c r="G86" i="9" l="1"/>
  <c r="E32" i="9"/>
  <c r="G32" i="9" s="1"/>
  <c r="E33" i="9"/>
  <c r="G33" i="9" s="1"/>
  <c r="E34" i="9"/>
  <c r="E47" i="9" s="1"/>
  <c r="G47" i="9" s="1"/>
  <c r="E35" i="9"/>
  <c r="E36" i="9"/>
  <c r="E37" i="9"/>
  <c r="E38" i="9"/>
  <c r="E39" i="9"/>
  <c r="E40" i="9"/>
  <c r="E41" i="9"/>
  <c r="E42" i="9"/>
  <c r="E55" i="9" s="1"/>
  <c r="G55" i="9" s="1"/>
  <c r="C32" i="9"/>
  <c r="C63" i="9" s="1"/>
  <c r="C33" i="9"/>
  <c r="C64" i="9" s="1"/>
  <c r="C34" i="9"/>
  <c r="C65" i="9" s="1"/>
  <c r="C35" i="9"/>
  <c r="C66" i="9" s="1"/>
  <c r="C36" i="9"/>
  <c r="C67" i="9" s="1"/>
  <c r="C37" i="9"/>
  <c r="C68" i="9" s="1"/>
  <c r="C38" i="9"/>
  <c r="C69" i="9" s="1"/>
  <c r="C39" i="9"/>
  <c r="C70" i="9" s="1"/>
  <c r="C40" i="9"/>
  <c r="C71" i="9" s="1"/>
  <c r="C41" i="9"/>
  <c r="C72" i="9" s="1"/>
  <c r="C42" i="9"/>
  <c r="C73" i="9" s="1"/>
  <c r="C31" i="9"/>
  <c r="C44" i="9" s="1"/>
  <c r="E52" i="9" l="1"/>
  <c r="E48" i="9"/>
  <c r="E51" i="9"/>
  <c r="G41" i="9"/>
  <c r="G37" i="9"/>
  <c r="G40" i="9"/>
  <c r="E49" i="9"/>
  <c r="E50" i="9"/>
  <c r="G42" i="9"/>
  <c r="C49" i="9"/>
  <c r="G39" i="9"/>
  <c r="C46" i="9"/>
  <c r="E54" i="9"/>
  <c r="G34" i="9"/>
  <c r="C54" i="9"/>
  <c r="G36" i="9"/>
  <c r="C52" i="9"/>
  <c r="E46" i="9"/>
  <c r="G46" i="9" s="1"/>
  <c r="G48" i="9"/>
  <c r="C50" i="9"/>
  <c r="G35" i="9"/>
  <c r="E53" i="9"/>
  <c r="E45" i="9"/>
  <c r="G45" i="9" s="1"/>
  <c r="C53" i="9"/>
  <c r="C45" i="9"/>
  <c r="G38" i="9"/>
  <c r="C48" i="9"/>
  <c r="C55" i="9"/>
  <c r="C51" i="9"/>
  <c r="C47" i="9"/>
  <c r="E73" i="9"/>
  <c r="G73" i="9" s="1"/>
  <c r="G49" i="9" l="1"/>
  <c r="G51" i="9"/>
  <c r="G54" i="9"/>
  <c r="G52" i="9"/>
  <c r="G50" i="9"/>
  <c r="G53" i="9"/>
  <c r="E64" i="9"/>
  <c r="E65" i="9"/>
  <c r="E66" i="9"/>
  <c r="E67" i="9"/>
  <c r="E68" i="9"/>
  <c r="E69" i="9"/>
  <c r="E70" i="9"/>
  <c r="E71" i="9"/>
  <c r="E72" i="9"/>
  <c r="G16" i="9"/>
  <c r="G15" i="9"/>
  <c r="G14" i="9"/>
  <c r="E63" i="9" l="1"/>
  <c r="C62" i="9" l="1"/>
  <c r="G21" i="9"/>
  <c r="F3" i="9"/>
  <c r="G18" i="9" l="1"/>
  <c r="G19" i="9"/>
  <c r="G20" i="9"/>
  <c r="G13" i="9"/>
  <c r="E31" i="9"/>
  <c r="G17" i="9"/>
  <c r="G24" i="9"/>
  <c r="G23" i="9"/>
  <c r="G25" i="9" l="1"/>
  <c r="E44" i="9"/>
  <c r="G31" i="9"/>
  <c r="G71" i="9"/>
  <c r="E62" i="9"/>
  <c r="G72" i="9"/>
  <c r="G70" i="9"/>
  <c r="G68" i="9"/>
  <c r="G62" i="9" l="1"/>
  <c r="G44" i="9"/>
  <c r="G56" i="9" s="1"/>
  <c r="G66" i="9"/>
  <c r="G69" i="9"/>
  <c r="G67" i="9"/>
  <c r="G74" i="9" l="1"/>
  <c r="G27" i="9" l="1"/>
  <c r="G57" i="9"/>
  <c r="G75" i="9" l="1"/>
  <c r="G76" i="9" s="1"/>
  <c r="G58" i="9"/>
  <c r="G77" i="9" l="1"/>
  <c r="G87" i="9" s="1"/>
  <c r="G88" i="9" l="1"/>
  <c r="G89" i="9" s="1"/>
</calcChain>
</file>

<file path=xl/sharedStrings.xml><?xml version="1.0" encoding="utf-8"?>
<sst xmlns="http://schemas.openxmlformats.org/spreadsheetml/2006/main" count="84" uniqueCount="73">
  <si>
    <t>CANT.</t>
  </si>
  <si>
    <t>CARGO / OFICIO</t>
  </si>
  <si>
    <t>PARTICIPACIÓN</t>
  </si>
  <si>
    <t>VALOR</t>
  </si>
  <si>
    <t>(h-mes)</t>
  </si>
  <si>
    <t>PARCIAL ($)</t>
  </si>
  <si>
    <t>(1)</t>
  </si>
  <si>
    <t>(2)</t>
  </si>
  <si>
    <t>(3)</t>
  </si>
  <si>
    <t>PERSONAL PROFESIONAL</t>
  </si>
  <si>
    <t>CONCEPTO</t>
  </si>
  <si>
    <t>UNIDAD</t>
  </si>
  <si>
    <t>COSTO</t>
  </si>
  <si>
    <t>UTILIZACION</t>
  </si>
  <si>
    <t>($)</t>
  </si>
  <si>
    <t>OTROS COSTOS DIRECTOS</t>
  </si>
  <si>
    <t>NOTAS:</t>
  </si>
  <si>
    <t xml:space="preserve">COSTOS DIRECTOS DE PERSONAL </t>
  </si>
  <si>
    <t>Laboratorista</t>
  </si>
  <si>
    <t>Profesional Social</t>
  </si>
  <si>
    <t>Profesional Ambiental</t>
  </si>
  <si>
    <t>COSTOS</t>
  </si>
  <si>
    <t>DE PERSONAL</t>
  </si>
  <si>
    <t>FORMULARIO No. 1</t>
  </si>
  <si>
    <t>Profesional HSE</t>
  </si>
  <si>
    <t>Cadenero</t>
  </si>
  <si>
    <t>Profesional Control Documental</t>
  </si>
  <si>
    <t>ETAPA 3: LIQUIDACION  DE OBRA MESES:</t>
  </si>
  <si>
    <t>TOTAL DE COSTOS DE PERSONAL=(D) = (A)+(B)+(C )</t>
  </si>
  <si>
    <r>
      <t>(1)*(2)*(3) =</t>
    </r>
    <r>
      <rPr>
        <b/>
        <sz val="8"/>
        <color indexed="12"/>
        <rFont val="Arial"/>
        <family val="2"/>
      </rPr>
      <t xml:space="preserve"> (4)</t>
    </r>
  </si>
  <si>
    <r>
      <t>FACTOR MULTIPLICADOR</t>
    </r>
    <r>
      <rPr>
        <b/>
        <sz val="8"/>
        <color indexed="12"/>
        <rFont val="Arial"/>
        <family val="2"/>
      </rPr>
      <t xml:space="preserve"> (6)</t>
    </r>
  </si>
  <si>
    <r>
      <t xml:space="preserve">SUBTOTAL COSTOS DE PERSONAL =  (5) * (6) = </t>
    </r>
    <r>
      <rPr>
        <b/>
        <sz val="8"/>
        <color indexed="12"/>
        <rFont val="Arial"/>
        <family val="2"/>
      </rPr>
      <t xml:space="preserve">(A) </t>
    </r>
  </si>
  <si>
    <r>
      <t xml:space="preserve">SUBTOTAL COSTOS DE PERSONAL =  (5) * (6) = </t>
    </r>
    <r>
      <rPr>
        <b/>
        <sz val="8"/>
        <color indexed="12"/>
        <rFont val="Arial"/>
        <family val="2"/>
      </rPr>
      <t xml:space="preserve">(B) </t>
    </r>
  </si>
  <si>
    <r>
      <t xml:space="preserve">SUBTOTAL COSTOS DE PERSONAL =  (5) * (6) = </t>
    </r>
    <r>
      <rPr>
        <b/>
        <sz val="8"/>
        <color indexed="12"/>
        <rFont val="Arial"/>
        <family val="2"/>
      </rPr>
      <t xml:space="preserve">(C) </t>
    </r>
  </si>
  <si>
    <t xml:space="preserve">PLAZO: </t>
  </si>
  <si>
    <t xml:space="preserve"> MESES</t>
  </si>
  <si>
    <t>Profesional Civil (Residente de Interventoria)</t>
  </si>
  <si>
    <t>Topografo</t>
  </si>
  <si>
    <t>1. La incorporación de recursos de la Interventoría estará acorde con las necesidades que vaya demandando el inicio de la ejecución de las obras. Durante la ejecución del contrato, la utilización de los recursos de Interventoría será coherente con el desarrollo de la obra. La utilización de los especialistas dependerá de las necesidades propias de cada proyecto según sus características particulares.</t>
  </si>
  <si>
    <t>3. El Director de Interventoría, los ingenieros residentes y demás personal de dedicación completa para la Interventoría del proyecto debe residir en el lugar de ejecución de la obra, so pena de incurrir en falta grava a las obligaciones, con las consecuentes sanciones contractuales.</t>
  </si>
  <si>
    <t>6. Para el reconocimiento de los gastos deberá tenerse en cuenta la forma de pago establecida en el pliego de condiciones y contrato y las indicaciones pertinentes del Manual de Interventoría vigente, o el que lo modifique o sustituya. Se tendrá en cuenta lo siguiente, según corresponda.</t>
  </si>
  <si>
    <t>7. Los costos directos de personal deben estar soportados por la nómina firmada, los cuales se anexarán al acta de costos para el trámite correspondiente ante el Instituto.</t>
  </si>
  <si>
    <r>
      <t>SUBTOTAL COSTOS DE PERSONAL = SUMATORIA DE (4) =</t>
    </r>
    <r>
      <rPr>
        <b/>
        <sz val="8"/>
        <color indexed="12"/>
        <rFont val="Arial"/>
        <family val="2"/>
      </rPr>
      <t xml:space="preserve"> (5)</t>
    </r>
  </si>
  <si>
    <t>ETAPA 1: REVISION  Y  AJUSTES DE ESTUDIOS Y  DISEÑOS MESES</t>
  </si>
  <si>
    <t>Director de Interventoria</t>
  </si>
  <si>
    <t>Profesional Especialista en Vias/Pavimentos</t>
  </si>
  <si>
    <t>Profesional Especialista en Geotecnia</t>
  </si>
  <si>
    <t>Profesional Especialista en Hidraulica/Hidrologia</t>
  </si>
  <si>
    <t>ETAPA 2: ESTUDIOS Y DISEÑOS - EJECUCION  DE OBRA MESES:</t>
  </si>
  <si>
    <t>PERSONAL PROFESIONAL ESTUDIOS Y DISEÑOS</t>
  </si>
  <si>
    <t>PERSONAL PROFESIONAL EJECUCÓN OBRA</t>
  </si>
  <si>
    <t>CONSTRUCCION DE PAVIMENTO RIGIDO EN TRAMOS VIALES DEL CASCO URBANO DEL MUNICIPIO DE PAZ DE ARIPORO - CASANARE ORINOQUIA</t>
  </si>
  <si>
    <t>10. Se debe presentar el desglose del Factor Multiplicador en el formato expuesto y solo un valor para la oferta en mención.</t>
  </si>
  <si>
    <t>9. La participación del personal en el Proyecto y la utilización de los otros costos directos, se pagarán mensualmente, de conformidad con la programación de recursos aprobada por el Supervisor del Contrato.</t>
  </si>
  <si>
    <r>
      <t xml:space="preserve">IVA = 19% * (D) = </t>
    </r>
    <r>
      <rPr>
        <b/>
        <sz val="8"/>
        <color indexed="12"/>
        <rFont val="Arial"/>
        <family val="2"/>
      </rPr>
      <t>(G)</t>
    </r>
  </si>
  <si>
    <t>COSTO TOTAL = (D) + (G) + (F)</t>
  </si>
  <si>
    <t>(7)</t>
  </si>
  <si>
    <t>(8)</t>
  </si>
  <si>
    <t>(9)</t>
  </si>
  <si>
    <r>
      <t xml:space="preserve">(7)*(8)*(9) = </t>
    </r>
    <r>
      <rPr>
        <b/>
        <sz val="8"/>
        <color indexed="12"/>
        <rFont val="Arial"/>
        <family val="2"/>
      </rPr>
      <t>(10)</t>
    </r>
  </si>
  <si>
    <t>VALOR MENSUAL</t>
  </si>
  <si>
    <t>MESES-TRABAJADOR</t>
  </si>
  <si>
    <t>Sevicio de transporte Camioneta 4 puestos 4x4 (Incluye conductor, combustible, mantenimientos, seguros, peajes y GPS).</t>
  </si>
  <si>
    <t>MES</t>
  </si>
  <si>
    <t>Arriendo oficina fuera de los sitios de Obra (a todo Costo)</t>
  </si>
  <si>
    <r>
      <t xml:space="preserve">SUBTOTAL OTROS COSTOS DIRECTOS = SUMATORIA DE (10) = </t>
    </r>
    <r>
      <rPr>
        <b/>
        <sz val="8"/>
        <color indexed="12"/>
        <rFont val="Arial"/>
        <family val="2"/>
      </rPr>
      <t>(D)</t>
    </r>
  </si>
  <si>
    <r>
      <t xml:space="preserve">SUBTOTAL COSTOS BASICOS = ( C) + (D) = </t>
    </r>
    <r>
      <rPr>
        <b/>
        <sz val="8"/>
        <color indexed="12"/>
        <rFont val="Arial"/>
        <family val="2"/>
      </rPr>
      <t>(E)</t>
    </r>
  </si>
  <si>
    <t>VIATICOS (Director y Especialistas)</t>
  </si>
  <si>
    <t>GLOBAL</t>
  </si>
  <si>
    <t>2. La utilización de los recursos de Interventoría deberá programarse de acuerdo con las disponibilidades presupuestales del Contrato.</t>
  </si>
  <si>
    <t>4. El personal de Interventoría irá siendo vinculado a medida que se requiera su utilización en el proyecto, así como los demás recursos de Interventoría (Equipos de topografía, laboratorios, etc.), rubros que se deben incluir en el Factor Multiplicador.</t>
  </si>
  <si>
    <t>5. Los Especialistas que participen de tiempo parcial en la Interventoría del proyecto deben presentar una declaración juramentada que su dedicación total en los diferentes proyectos en no afectara el porcentaje de dedicación determinado en la presente oferta.</t>
  </si>
  <si>
    <t>8. El Equipo Completo de Topografía o Trabajo de Topografia, Laboratorio Completo de Suelos, Pavimentos y Concretos, o Ensayos de Laboratorio de Suelos, Pavimentos y Concretos, software, Edición de Informes, Papelería, Reproducción de Documentos,  Planos, Fotografías y Comunicaciones (telefonía fija y/o celular efectivamente utilizados para el proyecto, fax, correo, internet, etc.) , deben estar incluidos en el calculo del Factor Multiplicador.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</si>
</sst>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_-&quot;$&quot;* #,##0_-;\-&quot;$&quot;* #,##0_-;_-&quot;$&quot;* &quot;-&quot;_-;_-@_-"/>
    <numFmt numFmtId="169" formatCode="_-&quot;$&quot;* #,##0.00_-;\-&quot;$&quot;* #,##0.00_-;_-&quot;$&quot;* &quot;-&quot;??_-;_-@_-"/>
    <numFmt numFmtId="170" formatCode="_-* #,##0.00\ &quot;€&quot;_-;\-* #,##0.00\ &quot;€&quot;_-;_-* &quot;-&quot;??\ &quot;€&quot;_-;_-@_-"/>
    <numFmt numFmtId="171" formatCode="_-* #,##0.00\ _€_-;\-* #,##0.00\ _€_-;_-* &quot;-&quot;??\ _€_-;_-@_-"/>
    <numFmt numFmtId="172" formatCode="_-[$$-240A]\ * #,##0.00_ ;_-[$$-240A]\ * \-#,##0.00\ ;_-[$$-240A]\ * &quot;-&quot;??_ ;_-@_ "/>
    <numFmt numFmtId="173" formatCode="[$$-500A]\ #,##0.00"/>
    <numFmt numFmtId="174" formatCode="_ * #,##0.00_ ;_ * \-#,##0.00_ ;_ * &quot;-&quot;??_ ;_ @_ "/>
    <numFmt numFmtId="175" formatCode="_-* #,##0\ &quot;Pts&quot;_-;\-* #,##0\ &quot;Pts&quot;_-;_-* &quot;-&quot;\ &quot;Pts&quot;_-;_-@_-"/>
    <numFmt numFmtId="176" formatCode="_-* #,##0.00\ &quot;Pts&quot;_-;\-* #,##0.00\ &quot;Pts&quot;_-;_-* &quot;-&quot;??\ &quot;Pts&quot;_-;_-@_-"/>
    <numFmt numFmtId="177" formatCode="\$#,##0\ ;\(\$#,##0\)"/>
    <numFmt numFmtId="178" formatCode="_ [$€-2]\ * #,##0.00_ ;_ [$€-2]\ * \-#,##0.00_ ;_ [$€-2]\ * &quot;-&quot;??_ "/>
    <numFmt numFmtId="179" formatCode="000\°00&quot;´&quot;00&quot;´´&quot;"/>
    <numFmt numFmtId="180" formatCode="_(&quot;$&quot;* #,##0_);_(&quot;$&quot;* \(#,##0\);_(&quot;$&quot;* &quot;-&quot;??_);_(@_)"/>
    <numFmt numFmtId="181" formatCode="_ &quot;$&quot;* #,##0.00_ ;_ &quot;$&quot;* \-#,##0.00_ ;_ &quot;$&quot;* &quot;-&quot;??_ ;_ @_ "/>
    <numFmt numFmtId="182" formatCode="0.0000"/>
    <numFmt numFmtId="183" formatCode="&quot;$&quot;\ #,##0;&quot;$&quot;\ \-#,##0"/>
    <numFmt numFmtId="184" formatCode="_(&quot;$&quot;* #,##0.00_);_(&quot;$&quot;* \(#,##0.00\);_(&quot;$&quot;* &quot;-&quot;??_);_(@_)"/>
    <numFmt numFmtId="185" formatCode="0.000"/>
    <numFmt numFmtId="186" formatCode="dd/mm/yy;@"/>
    <numFmt numFmtId="187" formatCode="_-[$$-240A]\ * #,##0_ ;_-[$$-240A]\ * \-#,##0\ ;_-[$$-240A]\ * &quot;-&quot;??_ ;_-@_ "/>
    <numFmt numFmtId="188" formatCode="_-&quot;$&quot;\ * #,##0_-;\-&quot;$&quot;\ * #,##0_-;_-&quot;$&quot;\ * &quot;-&quot;??_-;_-@_-"/>
    <numFmt numFmtId="189" formatCode="0.0%"/>
    <numFmt numFmtId="190" formatCode="_-[$$-240A]\ * #,##0.00_-;\-[$$-240A]\ * #,##0.00_-;_-[$$-240A]\ * &quot;-&quot;??_-;_-@_-"/>
  </numFmts>
  <fonts count="47" x14ac:knownFonts="1">
    <font>
      <sz val="11"/>
      <color theme="1"/>
      <name val="Arial Narrow"/>
      <family val="2"/>
    </font>
    <font>
      <sz val="11"/>
      <color theme="1"/>
      <name val="Calibri"/>
      <family val="2"/>
      <scheme val="minor"/>
    </font>
    <font>
      <sz val="11"/>
      <color indexed="8"/>
      <name val="Calibri"/>
      <family val="2"/>
    </font>
    <font>
      <sz val="12"/>
      <color indexed="8"/>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8"/>
      <name val="Century Gothic"/>
      <family val="2"/>
    </font>
    <font>
      <b/>
      <sz val="11"/>
      <color indexed="63"/>
      <name val="Calibri"/>
      <family val="2"/>
    </font>
    <font>
      <b/>
      <sz val="18"/>
      <color indexed="56"/>
      <name val="Cambria"/>
      <family val="2"/>
    </font>
    <font>
      <sz val="11"/>
      <color indexed="10"/>
      <name val="Calibri"/>
      <family val="2"/>
    </font>
    <font>
      <sz val="10"/>
      <color indexed="24"/>
      <name val="Arial"/>
      <family val="2"/>
    </font>
    <font>
      <sz val="12"/>
      <name val="Courier"/>
      <family val="3"/>
    </font>
    <font>
      <sz val="1"/>
      <color indexed="8"/>
      <name val="Courier"/>
      <family val="3"/>
    </font>
    <font>
      <i/>
      <sz val="1"/>
      <color indexed="8"/>
      <name val="Courier"/>
      <family val="3"/>
    </font>
    <font>
      <u/>
      <sz val="6"/>
      <color indexed="12"/>
      <name val="Arial"/>
      <family val="2"/>
    </font>
    <font>
      <u/>
      <sz val="10"/>
      <color indexed="12"/>
      <name val="Arial"/>
      <family val="2"/>
    </font>
    <font>
      <b/>
      <sz val="10"/>
      <name val="Arial"/>
      <family val="2"/>
    </font>
    <font>
      <sz val="10"/>
      <name val="Arial"/>
      <family val="2"/>
    </font>
    <font>
      <b/>
      <sz val="8"/>
      <name val="Arial"/>
      <family val="2"/>
    </font>
    <font>
      <sz val="8"/>
      <name val="Arial"/>
      <family val="2"/>
    </font>
    <font>
      <b/>
      <sz val="8"/>
      <color indexed="12"/>
      <name val="Arial"/>
      <family val="2"/>
    </font>
    <font>
      <b/>
      <sz val="8"/>
      <color indexed="8"/>
      <name val="Arial"/>
      <family val="2"/>
    </font>
    <font>
      <sz val="8"/>
      <color indexed="8"/>
      <name val="Arial"/>
      <family val="2"/>
    </font>
    <font>
      <b/>
      <u/>
      <sz val="8"/>
      <name val="Arial"/>
      <family val="2"/>
    </font>
    <font>
      <sz val="11"/>
      <color theme="1"/>
      <name val="Arial Narrow"/>
      <family val="2"/>
    </font>
    <font>
      <sz val="11"/>
      <color theme="1"/>
      <name val="Calibri"/>
      <family val="2"/>
      <scheme val="minor"/>
    </font>
    <font>
      <sz val="8"/>
      <color theme="0"/>
      <name val="Arial"/>
      <family val="2"/>
    </font>
    <font>
      <b/>
      <sz val="8"/>
      <color rgb="FFFF0000"/>
      <name val="Arial"/>
      <family val="2"/>
    </font>
    <font>
      <sz val="8"/>
      <color rgb="FF000000"/>
      <name val="Arial"/>
      <family val="2"/>
    </font>
    <font>
      <sz val="8"/>
      <color theme="1"/>
      <name val="Arial"/>
      <family val="2"/>
    </font>
    <font>
      <sz val="10"/>
      <color rgb="FF000000"/>
      <name val="Times New Roman"/>
      <family val="1"/>
    </font>
    <font>
      <b/>
      <sz val="9"/>
      <name val="Arial"/>
      <family val="2"/>
    </font>
    <font>
      <sz val="8"/>
      <color theme="0" tint="-0.34998626667073579"/>
      <name val="Arial"/>
      <family val="2"/>
    </font>
    <font>
      <b/>
      <sz val="8"/>
      <color theme="0" tint="-0.34998626667073579"/>
      <name val="Arial Narrow"/>
      <family val="2"/>
    </font>
    <font>
      <b/>
      <sz val="8"/>
      <color theme="0" tint="-0.34998626667073579"/>
      <name val="Arial"/>
      <family val="2"/>
    </font>
    <font>
      <sz val="11"/>
      <color theme="0" tint="-0.34998626667073579"/>
      <name val="Arial Narrow"/>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bottom style="medium">
        <color indexed="64"/>
      </bottom>
      <diagonal/>
    </border>
    <border>
      <left style="medium">
        <color indexed="64"/>
      </left>
      <right style="thin">
        <color indexed="64"/>
      </right>
      <top/>
      <bottom/>
      <diagonal/>
    </border>
  </borders>
  <cellStyleXfs count="225">
    <xf numFmtId="0" fontId="0" fillId="0" borderId="0"/>
    <xf numFmtId="0" fontId="5"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5"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5"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5"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5"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5"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2" fontId="4" fillId="0" borderId="0"/>
    <xf numFmtId="0" fontId="5"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5"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5"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5"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5"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5"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3" fontId="21" fillId="0" borderId="0" applyFont="0" applyFill="0" applyBorder="0" applyAlignment="0" applyProtection="0"/>
    <xf numFmtId="175" fontId="4" fillId="0" borderId="0" applyFont="0" applyFill="0" applyBorder="0" applyAlignment="0" applyProtection="0"/>
    <xf numFmtId="176" fontId="4" fillId="0" borderId="0" applyFont="0" applyFill="0" applyBorder="0" applyAlignment="0" applyProtection="0"/>
    <xf numFmtId="177" fontId="21" fillId="0" borderId="0" applyFont="0" applyFill="0" applyBorder="0" applyAlignment="0" applyProtection="0"/>
    <xf numFmtId="0" fontId="21" fillId="0" borderId="0" applyFont="0" applyFill="0" applyBorder="0" applyAlignment="0" applyProtection="0"/>
    <xf numFmtId="1" fontId="4" fillId="0" borderId="0"/>
    <xf numFmtId="0" fontId="22"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0" fontId="10" fillId="0" borderId="0" applyNumberFormat="0" applyFill="0" applyBorder="0" applyAlignment="0" applyProtection="0"/>
    <xf numFmtId="4" fontId="23" fillId="0" borderId="0">
      <protection locked="0"/>
    </xf>
    <xf numFmtId="4" fontId="23" fillId="0" borderId="0">
      <protection locked="0"/>
    </xf>
    <xf numFmtId="4" fontId="24" fillId="0" borderId="0">
      <protection locked="0"/>
    </xf>
    <xf numFmtId="4" fontId="23" fillId="0" borderId="0">
      <protection locked="0"/>
    </xf>
    <xf numFmtId="4" fontId="23" fillId="0" borderId="0">
      <protection locked="0"/>
    </xf>
    <xf numFmtId="4" fontId="23" fillId="0" borderId="0">
      <protection locked="0"/>
    </xf>
    <xf numFmtId="4" fontId="24" fillId="0" borderId="0">
      <protection locked="0"/>
    </xf>
    <xf numFmtId="2" fontId="21" fillId="0" borderId="0" applyFont="0" applyFill="0" applyBorder="0" applyAlignment="0" applyProtection="0"/>
    <xf numFmtId="0" fontId="11" fillId="4" borderId="0" applyNumberFormat="0" applyBorder="0" applyAlignment="0" applyProtection="0"/>
    <xf numFmtId="179" fontId="4" fillId="0" borderId="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5" fillId="7" borderId="1" applyNumberFormat="0" applyAlignment="0" applyProtection="0"/>
    <xf numFmtId="0" fontId="16" fillId="0" borderId="3" applyNumberFormat="0" applyFill="0" applyAlignment="0" applyProtection="0"/>
    <xf numFmtId="165" fontId="4" fillId="0" borderId="0" applyFont="0" applyFill="0" applyBorder="0" applyAlignment="0" applyProtection="0"/>
    <xf numFmtId="41" fontId="4"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6" fillId="0" borderId="0" applyFont="0" applyFill="0" applyBorder="0" applyAlignment="0" applyProtection="0"/>
    <xf numFmtId="43" fontId="35" fillId="0" borderId="0" applyFont="0" applyFill="0" applyBorder="0" applyAlignment="0" applyProtection="0"/>
    <xf numFmtId="171" fontId="4" fillId="0" borderId="0" applyFont="0" applyFill="0" applyBorder="0" applyAlignment="0" applyProtection="0"/>
    <xf numFmtId="167" fontId="4" fillId="0" borderId="0" applyFont="0" applyFill="0" applyBorder="0" applyAlignment="0" applyProtection="0"/>
    <xf numFmtId="43"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174" fontId="4" fillId="0" borderId="0" applyFont="0" applyFill="0" applyBorder="0" applyAlignment="0" applyProtection="0"/>
    <xf numFmtId="170" fontId="4" fillId="0" borderId="0" applyFont="0" applyFill="0" applyBorder="0" applyAlignment="0" applyProtection="0"/>
    <xf numFmtId="174" fontId="4" fillId="0" borderId="0" applyFont="0" applyFill="0" applyBorder="0" applyAlignment="0" applyProtection="0"/>
    <xf numFmtId="167" fontId="4" fillId="0" borderId="0" applyFont="0" applyFill="0" applyBorder="0" applyAlignment="0" applyProtection="0"/>
    <xf numFmtId="43" fontId="4" fillId="0" borderId="0" applyFont="0" applyFill="0" applyBorder="0" applyAlignment="0" applyProtection="0"/>
    <xf numFmtId="167" fontId="4" fillId="0" borderId="0" applyFont="0" applyFill="0" applyBorder="0" applyAlignment="0" applyProtection="0"/>
    <xf numFmtId="43" fontId="4" fillId="0" borderId="0" applyFont="0" applyFill="0" applyBorder="0" applyAlignment="0" applyProtection="0"/>
    <xf numFmtId="43" fontId="36" fillId="0" borderId="0" applyFont="0" applyFill="0" applyBorder="0" applyAlignment="0" applyProtection="0"/>
    <xf numFmtId="174" fontId="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164" fontId="35" fillId="0" borderId="0" applyFont="0" applyFill="0" applyBorder="0" applyAlignment="0" applyProtection="0"/>
    <xf numFmtId="164" fontId="36" fillId="0" borderId="0" applyFont="0" applyFill="0" applyBorder="0" applyAlignment="0" applyProtection="0"/>
    <xf numFmtId="42" fontId="41" fillId="0" borderId="0" applyFont="0" applyFill="0" applyBorder="0" applyAlignment="0" applyProtection="0"/>
    <xf numFmtId="168"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81" fontId="4" fillId="0" borderId="0"/>
    <xf numFmtId="166" fontId="36" fillId="0" borderId="0" applyFont="0" applyFill="0" applyBorder="0" applyAlignment="0" applyProtection="0"/>
    <xf numFmtId="169" fontId="36" fillId="0" borderId="0" applyFont="0" applyFill="0" applyBorder="0" applyAlignment="0" applyProtection="0"/>
    <xf numFmtId="174" fontId="4" fillId="0" borderId="0" applyFont="0" applyFill="0" applyBorder="0" applyAlignment="0" applyProtection="0"/>
    <xf numFmtId="179"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66" fontId="36" fillId="0" borderId="0" applyFont="0" applyFill="0" applyBorder="0" applyAlignment="0" applyProtection="0"/>
    <xf numFmtId="18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85" fontId="4" fillId="0" borderId="0" applyFont="0" applyFill="0" applyBorder="0" applyAlignment="0" applyProtection="0"/>
    <xf numFmtId="166" fontId="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3" fontId="4" fillId="0" borderId="0" applyFont="0" applyFill="0" applyBorder="0" applyAlignment="0" applyProtection="0"/>
    <xf numFmtId="174" fontId="4"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6" fontId="4" fillId="0" borderId="0" applyFont="0" applyFill="0" applyBorder="0" applyAlignment="0" applyProtection="0"/>
    <xf numFmtId="180" fontId="4" fillId="0" borderId="0" applyFont="0" applyFill="0" applyBorder="0" applyAlignment="0" applyProtection="0"/>
    <xf numFmtId="18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0" fontId="4" fillId="0" borderId="0" applyFont="0" applyFill="0" applyBorder="0" applyAlignment="0" applyProtection="0"/>
    <xf numFmtId="44" fontId="36" fillId="0" borderId="0" applyFont="0" applyFill="0" applyBorder="0" applyAlignment="0" applyProtection="0"/>
    <xf numFmtId="0" fontId="3" fillId="0" borderId="0" applyNumberFormat="0" applyFill="0" applyBorder="0" applyProtection="0">
      <alignment vertical="top"/>
    </xf>
    <xf numFmtId="0" fontId="4" fillId="0" borderId="0"/>
    <xf numFmtId="0" fontId="3" fillId="0" borderId="0" applyNumberFormat="0" applyFill="0" applyBorder="0" applyProtection="0">
      <alignment vertical="top"/>
    </xf>
    <xf numFmtId="0" fontId="28" fillId="0" borderId="0"/>
    <xf numFmtId="0" fontId="4"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6" fillId="0" borderId="0"/>
    <xf numFmtId="0" fontId="41" fillId="0" borderId="0"/>
    <xf numFmtId="0" fontId="3" fillId="0" borderId="0" applyNumberFormat="0" applyFill="0" applyBorder="0" applyProtection="0">
      <alignment vertical="top"/>
    </xf>
    <xf numFmtId="0" fontId="2" fillId="0" borderId="0"/>
    <xf numFmtId="0" fontId="3" fillId="0" borderId="0" applyNumberFormat="0" applyFill="0" applyBorder="0" applyProtection="0">
      <alignment vertical="top"/>
    </xf>
    <xf numFmtId="0" fontId="4" fillId="0" borderId="0"/>
    <xf numFmtId="0" fontId="4" fillId="0" borderId="0"/>
    <xf numFmtId="0" fontId="4" fillId="0" borderId="0"/>
    <xf numFmtId="0" fontId="3" fillId="0" borderId="0" applyNumberFormat="0" applyFill="0" applyBorder="0" applyProtection="0">
      <alignment vertical="top"/>
    </xf>
    <xf numFmtId="0" fontId="17" fillId="0" borderId="0"/>
    <xf numFmtId="0" fontId="3" fillId="0" borderId="0" applyNumberFormat="0" applyFill="0" applyBorder="0" applyProtection="0">
      <alignment vertical="top"/>
    </xf>
    <xf numFmtId="0" fontId="3" fillId="0" borderId="0" applyNumberFormat="0" applyFill="0" applyBorder="0" applyProtection="0">
      <alignment vertical="top"/>
    </xf>
    <xf numFmtId="0" fontId="5"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36" fillId="0" borderId="0"/>
    <xf numFmtId="0" fontId="5" fillId="22" borderId="7" applyNumberFormat="0" applyFont="0" applyAlignment="0" applyProtection="0"/>
    <xf numFmtId="0" fontId="2" fillId="22" borderId="7" applyNumberFormat="0" applyFont="0" applyAlignment="0" applyProtection="0"/>
    <xf numFmtId="0" fontId="2" fillId="22" borderId="7" applyNumberFormat="0" applyFont="0" applyAlignment="0" applyProtection="0"/>
    <xf numFmtId="0" fontId="18" fillId="20" borderId="8" applyNumberFormat="0" applyAlignment="0" applyProtection="0"/>
    <xf numFmtId="9" fontId="4" fillId="0" borderId="0" applyFont="0" applyFill="0" applyBorder="0" applyAlignment="0" applyProtection="0"/>
    <xf numFmtId="10" fontId="21" fillId="0" borderId="0" applyFont="0" applyFill="0" applyBorder="0" applyAlignment="0" applyProtection="0"/>
    <xf numFmtId="9" fontId="35"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9" fillId="0" borderId="0" applyNumberFormat="0" applyFill="0" applyBorder="0" applyAlignment="0" applyProtection="0"/>
    <xf numFmtId="49" fontId="27" fillId="0" borderId="0">
      <alignment horizontal="center" vertical="center"/>
    </xf>
    <xf numFmtId="0" fontId="20" fillId="0" borderId="0" applyNumberForma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1" fontId="35" fillId="0" borderId="0" applyFont="0" applyFill="0" applyBorder="0" applyAlignment="0" applyProtection="0"/>
  </cellStyleXfs>
  <cellXfs count="156">
    <xf numFmtId="0" fontId="0" fillId="0" borderId="0" xfId="0"/>
    <xf numFmtId="0" fontId="30" fillId="23" borderId="0" xfId="172" applyFont="1" applyFill="1" applyBorder="1" applyAlignment="1" applyProtection="1">
      <alignment horizontal="center" vertical="center" wrapText="1"/>
    </xf>
    <xf numFmtId="0" fontId="30" fillId="23" borderId="0" xfId="172" applyNumberFormat="1" applyFont="1" applyFill="1" applyBorder="1" applyAlignment="1" applyProtection="1">
      <alignment horizontal="center" vertical="center" wrapText="1"/>
    </xf>
    <xf numFmtId="0" fontId="30" fillId="23" borderId="0" xfId="172" applyNumberFormat="1" applyFont="1" applyFill="1" applyBorder="1" applyAlignment="1" applyProtection="1">
      <alignment horizontal="justify" vertical="center" wrapText="1"/>
    </xf>
    <xf numFmtId="0" fontId="30" fillId="23" borderId="0" xfId="172" applyNumberFormat="1" applyFont="1" applyFill="1" applyBorder="1" applyAlignment="1" applyProtection="1">
      <alignment vertical="center" wrapText="1"/>
    </xf>
    <xf numFmtId="0" fontId="30" fillId="23" borderId="0" xfId="172" applyFont="1" applyFill="1" applyBorder="1" applyAlignment="1" applyProtection="1">
      <alignment vertical="center" wrapText="1"/>
    </xf>
    <xf numFmtId="0" fontId="37" fillId="23" borderId="0" xfId="172" applyNumberFormat="1" applyFont="1" applyFill="1" applyBorder="1" applyAlignment="1" applyProtection="1">
      <alignment vertical="center" wrapText="1"/>
    </xf>
    <xf numFmtId="0" fontId="38" fillId="23" borderId="0" xfId="0" applyNumberFormat="1" applyFont="1" applyFill="1" applyAlignment="1" applyProtection="1">
      <alignment horizontal="center" vertical="center" wrapText="1"/>
    </xf>
    <xf numFmtId="0" fontId="29" fillId="23" borderId="0" xfId="172" applyFont="1" applyFill="1" applyBorder="1" applyAlignment="1" applyProtection="1">
      <alignment horizontal="center" vertical="center" wrapText="1"/>
    </xf>
    <xf numFmtId="0" fontId="30" fillId="23" borderId="0" xfId="172" applyNumberFormat="1" applyFont="1" applyFill="1" applyBorder="1" applyAlignment="1" applyProtection="1">
      <alignment horizontal="right" vertical="center" wrapText="1"/>
    </xf>
    <xf numFmtId="0" fontId="32" fillId="23" borderId="0" xfId="172" applyFont="1" applyFill="1" applyAlignment="1" applyProtection="1">
      <alignment vertical="center" wrapText="1"/>
    </xf>
    <xf numFmtId="0" fontId="33" fillId="23" borderId="0" xfId="172" applyFont="1" applyFill="1" applyAlignment="1" applyProtection="1">
      <alignment vertical="center" wrapText="1"/>
    </xf>
    <xf numFmtId="0" fontId="30" fillId="0" borderId="19" xfId="172" applyFont="1" applyBorder="1" applyAlignment="1" applyProtection="1">
      <alignment horizontal="center" vertical="center" wrapText="1"/>
    </xf>
    <xf numFmtId="0" fontId="30" fillId="0" borderId="20" xfId="172" applyFont="1" applyBorder="1" applyAlignment="1" applyProtection="1">
      <alignment horizontal="center" vertical="center" wrapText="1"/>
    </xf>
    <xf numFmtId="0" fontId="30" fillId="0" borderId="21" xfId="172" applyFont="1" applyBorder="1" applyAlignment="1" applyProtection="1">
      <alignment horizontal="center" vertical="center" wrapText="1"/>
    </xf>
    <xf numFmtId="0" fontId="30" fillId="0" borderId="22" xfId="172" applyFont="1" applyBorder="1" applyAlignment="1" applyProtection="1">
      <alignment horizontal="center" vertical="center" wrapText="1"/>
    </xf>
    <xf numFmtId="0" fontId="31" fillId="0" borderId="24" xfId="172" quotePrefix="1" applyFont="1" applyBorder="1" applyAlignment="1" applyProtection="1">
      <alignment horizontal="center" vertical="center" wrapText="1"/>
    </xf>
    <xf numFmtId="0" fontId="30" fillId="0" borderId="25" xfId="172" applyFont="1" applyBorder="1" applyAlignment="1" applyProtection="1">
      <alignment horizontal="center" vertical="center" wrapText="1"/>
    </xf>
    <xf numFmtId="0" fontId="31" fillId="0" borderId="48" xfId="172" quotePrefix="1" applyFont="1" applyFill="1" applyBorder="1" applyAlignment="1" applyProtection="1">
      <alignment horizontal="center" vertical="center" wrapText="1"/>
    </xf>
    <xf numFmtId="0" fontId="29" fillId="25" borderId="26" xfId="172" applyFont="1" applyFill="1" applyBorder="1" applyAlignment="1" applyProtection="1">
      <alignment vertical="center" wrapText="1"/>
    </xf>
    <xf numFmtId="0" fontId="30" fillId="26" borderId="16" xfId="172" applyFont="1" applyFill="1" applyBorder="1" applyAlignment="1" applyProtection="1">
      <alignment vertical="center" wrapText="1"/>
    </xf>
    <xf numFmtId="0" fontId="29" fillId="26" borderId="58" xfId="172" applyFont="1" applyFill="1" applyBorder="1" applyAlignment="1" applyProtection="1">
      <alignment vertical="center" wrapText="1"/>
    </xf>
    <xf numFmtId="0" fontId="29" fillId="26" borderId="12" xfId="172" applyFont="1" applyFill="1" applyBorder="1" applyAlignment="1" applyProtection="1">
      <alignment vertical="center" wrapText="1"/>
    </xf>
    <xf numFmtId="0" fontId="29" fillId="26" borderId="34" xfId="172" applyFont="1" applyFill="1" applyBorder="1" applyAlignment="1" applyProtection="1">
      <alignment vertical="center" wrapText="1"/>
    </xf>
    <xf numFmtId="0" fontId="30" fillId="0" borderId="16" xfId="172" applyFont="1" applyFill="1" applyBorder="1" applyAlignment="1" applyProtection="1">
      <alignment horizontal="center" vertical="center" wrapText="1"/>
    </xf>
    <xf numFmtId="0" fontId="39" fillId="0" borderId="11" xfId="0" applyFont="1" applyBorder="1" applyAlignment="1" applyProtection="1">
      <alignment horizontal="left" vertical="center" wrapText="1" readingOrder="1"/>
    </xf>
    <xf numFmtId="0" fontId="30" fillId="23" borderId="13" xfId="172" applyNumberFormat="1" applyFont="1" applyFill="1" applyBorder="1" applyAlignment="1" applyProtection="1">
      <alignment horizontal="right" vertical="center" wrapText="1"/>
    </xf>
    <xf numFmtId="9" fontId="40" fillId="0" borderId="10" xfId="204" applyFont="1" applyFill="1" applyBorder="1" applyAlignment="1" applyProtection="1">
      <alignment horizontal="center" vertical="center"/>
    </xf>
    <xf numFmtId="172" fontId="30" fillId="0" borderId="18" xfId="94" applyNumberFormat="1" applyFont="1" applyBorder="1" applyAlignment="1" applyProtection="1">
      <alignment vertical="center" wrapText="1"/>
    </xf>
    <xf numFmtId="188" fontId="40" fillId="0" borderId="10" xfId="110" applyNumberFormat="1" applyFont="1" applyBorder="1" applyAlignment="1" applyProtection="1">
      <alignment vertical="center"/>
    </xf>
    <xf numFmtId="0" fontId="30" fillId="23" borderId="9" xfId="172" applyNumberFormat="1" applyFont="1" applyFill="1" applyBorder="1" applyAlignment="1" applyProtection="1">
      <alignment horizontal="right" vertical="center" wrapText="1"/>
    </xf>
    <xf numFmtId="0" fontId="30" fillId="26" borderId="26" xfId="172" applyFont="1" applyFill="1" applyBorder="1" applyAlignment="1" applyProtection="1">
      <alignment horizontal="center" vertical="center" wrapText="1"/>
    </xf>
    <xf numFmtId="172" fontId="29" fillId="26" borderId="29" xfId="94" applyNumberFormat="1" applyFont="1" applyFill="1" applyBorder="1" applyAlignment="1" applyProtection="1">
      <alignment vertical="center" wrapText="1"/>
    </xf>
    <xf numFmtId="0" fontId="30" fillId="26" borderId="16" xfId="172" applyFont="1" applyFill="1" applyBorder="1" applyAlignment="1" applyProtection="1">
      <alignment horizontal="center" vertical="center" wrapText="1"/>
    </xf>
    <xf numFmtId="0" fontId="38" fillId="23" borderId="0" xfId="172" applyNumberFormat="1" applyFont="1" applyFill="1" applyBorder="1" applyAlignment="1" applyProtection="1">
      <alignment horizontal="left" vertical="center" wrapText="1"/>
    </xf>
    <xf numFmtId="0" fontId="30" fillId="26" borderId="30" xfId="172" applyFont="1" applyFill="1" applyBorder="1" applyAlignment="1" applyProtection="1">
      <alignment horizontal="center" vertical="center" wrapText="1"/>
    </xf>
    <xf numFmtId="172" fontId="29" fillId="26" borderId="31" xfId="172" applyNumberFormat="1" applyFont="1" applyFill="1" applyBorder="1" applyAlignment="1" applyProtection="1">
      <alignment vertical="center" wrapText="1"/>
    </xf>
    <xf numFmtId="172" fontId="30" fillId="23" borderId="0" xfId="172" applyNumberFormat="1" applyFont="1" applyFill="1" applyBorder="1" applyAlignment="1" applyProtection="1">
      <alignment vertical="center" wrapText="1"/>
    </xf>
    <xf numFmtId="0" fontId="30" fillId="0" borderId="17" xfId="172" applyFont="1" applyFill="1" applyBorder="1" applyAlignment="1" applyProtection="1">
      <alignment horizontal="center" vertical="center" wrapText="1"/>
    </xf>
    <xf numFmtId="172" fontId="29" fillId="23" borderId="0" xfId="94" applyNumberFormat="1" applyFont="1" applyFill="1" applyBorder="1" applyAlignment="1" applyProtection="1">
      <alignment vertical="center" wrapText="1"/>
    </xf>
    <xf numFmtId="0" fontId="30" fillId="26" borderId="17" xfId="172" applyFont="1" applyFill="1" applyBorder="1" applyAlignment="1" applyProtection="1">
      <alignment vertical="center" wrapText="1"/>
    </xf>
    <xf numFmtId="44" fontId="30" fillId="23" borderId="0" xfId="172" applyNumberFormat="1" applyFont="1" applyFill="1" applyBorder="1" applyAlignment="1" applyProtection="1">
      <alignment vertical="center" wrapText="1"/>
    </xf>
    <xf numFmtId="0" fontId="30" fillId="26" borderId="36" xfId="172" applyFont="1" applyFill="1" applyBorder="1" applyAlignment="1" applyProtection="1">
      <alignment vertical="center" wrapText="1"/>
    </xf>
    <xf numFmtId="164" fontId="30" fillId="23" borderId="0" xfId="111" applyFont="1" applyFill="1" applyBorder="1" applyAlignment="1" applyProtection="1">
      <alignment vertical="center" wrapText="1"/>
    </xf>
    <xf numFmtId="0" fontId="30" fillId="0" borderId="15" xfId="172" applyFont="1" applyBorder="1" applyAlignment="1" applyProtection="1">
      <alignment horizontal="center" vertical="center" wrapText="1"/>
    </xf>
    <xf numFmtId="0" fontId="31" fillId="0" borderId="52" xfId="172" quotePrefix="1" applyFont="1" applyFill="1" applyBorder="1" applyAlignment="1" applyProtection="1">
      <alignment horizontal="center" vertical="center" wrapText="1"/>
    </xf>
    <xf numFmtId="0" fontId="31" fillId="0" borderId="59" xfId="172" quotePrefix="1" applyFont="1" applyBorder="1" applyAlignment="1" applyProtection="1">
      <alignment horizontal="center" vertical="center" wrapText="1"/>
    </xf>
    <xf numFmtId="9" fontId="40" fillId="0" borderId="10" xfId="223" applyFont="1" applyFill="1" applyBorder="1" applyAlignment="1" applyProtection="1">
      <alignment horizontal="center" vertical="center"/>
    </xf>
    <xf numFmtId="4" fontId="38" fillId="24" borderId="18" xfId="202" applyNumberFormat="1" applyFont="1" applyFill="1" applyBorder="1" applyAlignment="1" applyProtection="1">
      <alignment vertical="center" wrapText="1"/>
      <protection locked="0"/>
    </xf>
    <xf numFmtId="4" fontId="38" fillId="24" borderId="18" xfId="202" applyNumberFormat="1" applyFont="1" applyFill="1" applyBorder="1" applyAlignment="1" applyProtection="1">
      <alignment vertical="center" wrapText="1"/>
    </xf>
    <xf numFmtId="9" fontId="40" fillId="0" borderId="15" xfId="223" applyFont="1" applyFill="1" applyBorder="1" applyAlignment="1" applyProtection="1">
      <alignment horizontal="center" vertical="center"/>
    </xf>
    <xf numFmtId="166" fontId="29" fillId="26" borderId="18" xfId="137" applyFont="1" applyFill="1" applyBorder="1" applyAlignment="1" applyProtection="1">
      <alignment vertical="center" wrapText="1"/>
    </xf>
    <xf numFmtId="166" fontId="29" fillId="26" borderId="31" xfId="137" applyFont="1" applyFill="1" applyBorder="1" applyAlignment="1" applyProtection="1">
      <alignment vertical="center" wrapText="1"/>
    </xf>
    <xf numFmtId="172" fontId="29" fillId="26" borderId="0" xfId="94" applyNumberFormat="1" applyFont="1" applyFill="1" applyBorder="1" applyAlignment="1" applyProtection="1">
      <alignment vertical="center" wrapText="1"/>
    </xf>
    <xf numFmtId="0" fontId="34" fillId="25" borderId="9" xfId="172" applyFont="1" applyFill="1" applyBorder="1" applyAlignment="1" applyProtection="1">
      <alignment vertical="center" wrapText="1"/>
    </xf>
    <xf numFmtId="0" fontId="30" fillId="0" borderId="0" xfId="172" applyNumberFormat="1" applyFont="1" applyFill="1" applyBorder="1" applyAlignment="1" applyProtection="1">
      <alignment vertical="center" wrapText="1"/>
    </xf>
    <xf numFmtId="0" fontId="37" fillId="0" borderId="0" xfId="172" applyNumberFormat="1" applyFont="1" applyFill="1" applyBorder="1" applyAlignment="1" applyProtection="1">
      <alignment vertical="center" wrapText="1"/>
    </xf>
    <xf numFmtId="0" fontId="38" fillId="0" borderId="0" xfId="172" applyNumberFormat="1" applyFont="1" applyFill="1" applyBorder="1" applyAlignment="1" applyProtection="1">
      <alignment horizontal="left" vertical="center" wrapText="1"/>
    </xf>
    <xf numFmtId="172" fontId="30" fillId="0" borderId="0" xfId="172" applyNumberFormat="1" applyFont="1" applyFill="1" applyBorder="1" applyAlignment="1" applyProtection="1">
      <alignment vertical="center" wrapText="1"/>
    </xf>
    <xf numFmtId="189" fontId="40" fillId="0" borderId="10" xfId="223" applyNumberFormat="1" applyFont="1" applyFill="1" applyBorder="1" applyAlignment="1" applyProtection="1">
      <alignment horizontal="center" vertical="center"/>
    </xf>
    <xf numFmtId="0" fontId="29" fillId="25" borderId="22" xfId="172" applyFont="1" applyFill="1" applyBorder="1" applyAlignment="1" applyProtection="1">
      <alignment horizontal="center" vertical="center" wrapText="1"/>
    </xf>
    <xf numFmtId="0" fontId="29" fillId="26" borderId="34" xfId="172" applyFont="1" applyFill="1" applyBorder="1" applyAlignment="1" applyProtection="1">
      <alignment horizontal="center" vertical="center" wrapText="1"/>
    </xf>
    <xf numFmtId="0" fontId="30" fillId="0" borderId="44" xfId="172" applyFont="1" applyBorder="1" applyAlignment="1" applyProtection="1">
      <alignment horizontal="center" vertical="center" wrapText="1"/>
    </xf>
    <xf numFmtId="0" fontId="31" fillId="0" borderId="23" xfId="172" quotePrefix="1" applyFont="1" applyFill="1" applyBorder="1" applyAlignment="1" applyProtection="1">
      <alignment horizontal="center" vertical="center" wrapText="1"/>
    </xf>
    <xf numFmtId="0" fontId="30" fillId="0" borderId="47" xfId="172" applyFont="1" applyFill="1" applyBorder="1" applyAlignment="1" applyProtection="1">
      <alignment horizontal="center" vertical="center" wrapText="1"/>
    </xf>
    <xf numFmtId="0" fontId="30" fillId="0" borderId="10" xfId="172" applyFont="1" applyFill="1" applyBorder="1" applyAlignment="1" applyProtection="1">
      <alignment horizontal="justify" vertical="center" wrapText="1"/>
    </xf>
    <xf numFmtId="172" fontId="29" fillId="0" borderId="10" xfId="172" applyNumberFormat="1" applyFont="1" applyFill="1" applyBorder="1" applyAlignment="1" applyProtection="1">
      <alignment horizontal="center" vertical="center" wrapText="1"/>
    </xf>
    <xf numFmtId="172" fontId="30" fillId="0" borderId="18" xfId="94" applyNumberFormat="1" applyFont="1" applyFill="1" applyBorder="1" applyAlignment="1" applyProtection="1">
      <alignment vertical="center" wrapText="1"/>
    </xf>
    <xf numFmtId="172" fontId="30" fillId="0" borderId="31" xfId="94" applyNumberFormat="1" applyFont="1" applyFill="1" applyBorder="1" applyAlignment="1" applyProtection="1">
      <alignment vertical="center" wrapText="1"/>
    </xf>
    <xf numFmtId="0" fontId="30" fillId="26" borderId="33" xfId="172" applyFont="1" applyFill="1" applyBorder="1" applyAlignment="1" applyProtection="1">
      <alignment vertical="center" wrapText="1"/>
    </xf>
    <xf numFmtId="166" fontId="29" fillId="26" borderId="29" xfId="137" applyFont="1" applyFill="1" applyBorder="1" applyAlignment="1" applyProtection="1">
      <alignment vertical="center" wrapText="1"/>
    </xf>
    <xf numFmtId="0" fontId="30" fillId="26" borderId="32" xfId="172" applyFont="1" applyFill="1" applyBorder="1" applyAlignment="1" applyProtection="1">
      <alignment horizontal="center" vertical="center" wrapText="1"/>
    </xf>
    <xf numFmtId="0" fontId="29" fillId="26" borderId="45" xfId="172" applyFont="1" applyFill="1" applyBorder="1" applyAlignment="1" applyProtection="1">
      <alignment vertical="center" wrapText="1"/>
    </xf>
    <xf numFmtId="0" fontId="29" fillId="26" borderId="46" xfId="172" applyFont="1" applyFill="1" applyBorder="1" applyAlignment="1" applyProtection="1">
      <alignment vertical="center" wrapText="1"/>
    </xf>
    <xf numFmtId="0" fontId="30" fillId="0" borderId="23" xfId="172" applyFont="1" applyFill="1" applyBorder="1" applyAlignment="1" applyProtection="1">
      <alignment horizontal="center" vertical="center" wrapText="1"/>
    </xf>
    <xf numFmtId="0" fontId="30" fillId="0" borderId="24" xfId="172" applyFont="1" applyFill="1" applyBorder="1" applyAlignment="1" applyProtection="1">
      <alignment horizontal="justify" vertical="center" wrapText="1"/>
    </xf>
    <xf numFmtId="172" fontId="29" fillId="0" borderId="24" xfId="172" applyNumberFormat="1" applyFont="1" applyFill="1" applyBorder="1" applyAlignment="1" applyProtection="1">
      <alignment horizontal="center" vertical="center" wrapText="1"/>
    </xf>
    <xf numFmtId="1" fontId="30" fillId="23" borderId="10" xfId="224" applyNumberFormat="1" applyFont="1" applyFill="1" applyBorder="1" applyAlignment="1" applyProtection="1">
      <alignment horizontal="center" vertical="center" wrapText="1"/>
    </xf>
    <xf numFmtId="1" fontId="30" fillId="23" borderId="24" xfId="224" applyNumberFormat="1" applyFont="1" applyFill="1" applyBorder="1" applyAlignment="1" applyProtection="1">
      <alignment horizontal="center" vertical="center" wrapText="1"/>
    </xf>
    <xf numFmtId="0" fontId="30" fillId="0" borderId="26" xfId="172" applyFont="1" applyFill="1" applyBorder="1" applyAlignment="1" applyProtection="1">
      <alignment horizontal="center" vertical="center" wrapText="1"/>
    </xf>
    <xf numFmtId="0" fontId="30" fillId="0" borderId="49" xfId="172" applyFont="1" applyBorder="1" applyAlignment="1" applyProtection="1">
      <alignment horizontal="center" vertical="center" wrapText="1"/>
    </xf>
    <xf numFmtId="0" fontId="30" fillId="0" borderId="42" xfId="172" applyFont="1" applyBorder="1" applyAlignment="1" applyProtection="1">
      <alignment horizontal="center" vertical="center" wrapText="1"/>
    </xf>
    <xf numFmtId="0" fontId="43" fillId="23" borderId="0" xfId="172" applyNumberFormat="1" applyFont="1" applyFill="1" applyBorder="1" applyAlignment="1" applyProtection="1">
      <alignment vertical="center" wrapText="1"/>
    </xf>
    <xf numFmtId="0" fontId="45" fillId="0" borderId="0" xfId="172" applyNumberFormat="1" applyFont="1" applyFill="1" applyBorder="1" applyAlignment="1" applyProtection="1">
      <alignment horizontal="center" vertical="center" wrapText="1"/>
    </xf>
    <xf numFmtId="0" fontId="43" fillId="0" borderId="0" xfId="172" applyNumberFormat="1" applyFont="1" applyFill="1" applyBorder="1" applyAlignment="1" applyProtection="1">
      <alignment vertical="center" wrapText="1"/>
    </xf>
    <xf numFmtId="44" fontId="43" fillId="0" borderId="0" xfId="172" applyNumberFormat="1" applyFont="1" applyFill="1" applyBorder="1" applyAlignment="1" applyProtection="1">
      <alignment vertical="center" wrapText="1"/>
    </xf>
    <xf numFmtId="187" fontId="43" fillId="24" borderId="10" xfId="172" applyNumberFormat="1" applyFont="1" applyFill="1" applyBorder="1" applyAlignment="1" applyProtection="1">
      <alignment vertical="center" wrapText="1"/>
    </xf>
    <xf numFmtId="2" fontId="43" fillId="24" borderId="10" xfId="172" applyNumberFormat="1" applyFont="1" applyFill="1" applyBorder="1" applyAlignment="1" applyProtection="1">
      <alignment horizontal="center" vertical="center" wrapText="1"/>
    </xf>
    <xf numFmtId="6" fontId="43" fillId="23" borderId="0" xfId="172" applyNumberFormat="1" applyFont="1" applyFill="1" applyBorder="1" applyAlignment="1" applyProtection="1">
      <alignment vertical="center" wrapText="1"/>
    </xf>
    <xf numFmtId="164" fontId="43" fillId="0" borderId="0" xfId="111" applyFont="1" applyFill="1" applyBorder="1" applyAlignment="1" applyProtection="1">
      <alignment vertical="center" wrapText="1"/>
    </xf>
    <xf numFmtId="0" fontId="43" fillId="23" borderId="0" xfId="172" applyNumberFormat="1" applyFont="1" applyFill="1" applyBorder="1" applyAlignment="1" applyProtection="1">
      <alignment horizontal="right" vertical="center" wrapText="1"/>
    </xf>
    <xf numFmtId="0" fontId="0" fillId="0" borderId="0" xfId="0" applyProtection="1"/>
    <xf numFmtId="0" fontId="44" fillId="0" borderId="0" xfId="0" applyFont="1" applyAlignment="1" applyProtection="1">
      <alignment horizontal="center" vertical="center"/>
    </xf>
    <xf numFmtId="0" fontId="46" fillId="0" borderId="0" xfId="0" applyFont="1" applyProtection="1"/>
    <xf numFmtId="188" fontId="40" fillId="0" borderId="13" xfId="110" applyNumberFormat="1" applyFont="1" applyBorder="1" applyAlignment="1" applyProtection="1">
      <alignment vertical="center"/>
      <protection locked="0"/>
    </xf>
    <xf numFmtId="188" fontId="40" fillId="0" borderId="10" xfId="110" applyNumberFormat="1" applyFont="1" applyBorder="1" applyAlignment="1" applyProtection="1">
      <alignment vertical="center"/>
      <protection locked="0"/>
    </xf>
    <xf numFmtId="190" fontId="30" fillId="23" borderId="10" xfId="172" applyNumberFormat="1" applyFont="1" applyFill="1" applyBorder="1" applyAlignment="1" applyProtection="1">
      <alignment horizontal="right" vertical="center" wrapText="1"/>
      <protection locked="0"/>
    </xf>
    <xf numFmtId="190" fontId="30" fillId="23" borderId="24" xfId="172" applyNumberFormat="1" applyFont="1" applyFill="1" applyBorder="1" applyAlignment="1" applyProtection="1">
      <alignment horizontal="right" vertical="center" wrapText="1"/>
      <protection locked="0"/>
    </xf>
    <xf numFmtId="0" fontId="29" fillId="26" borderId="27" xfId="172" applyFont="1" applyFill="1" applyBorder="1" applyAlignment="1" applyProtection="1">
      <alignment horizontal="center" vertical="center" wrapText="1"/>
    </xf>
    <xf numFmtId="0" fontId="29" fillId="26" borderId="51" xfId="172" applyFont="1" applyFill="1" applyBorder="1" applyAlignment="1" applyProtection="1">
      <alignment horizontal="center" vertical="center" wrapText="1"/>
    </xf>
    <xf numFmtId="0" fontId="29" fillId="26" borderId="20" xfId="172" applyFont="1" applyFill="1" applyBorder="1" applyAlignment="1" applyProtection="1">
      <alignment horizontal="center" vertical="center" wrapText="1"/>
    </xf>
    <xf numFmtId="0" fontId="29" fillId="26" borderId="52" xfId="172" applyFont="1" applyFill="1" applyBorder="1" applyAlignment="1" applyProtection="1">
      <alignment horizontal="center" vertical="center" wrapText="1"/>
    </xf>
    <xf numFmtId="0" fontId="29" fillId="26" borderId="53" xfId="172" applyFont="1" applyFill="1" applyBorder="1" applyAlignment="1" applyProtection="1">
      <alignment horizontal="center" vertical="center" wrapText="1"/>
    </xf>
    <xf numFmtId="0" fontId="29" fillId="26" borderId="25" xfId="172" applyFont="1" applyFill="1" applyBorder="1" applyAlignment="1" applyProtection="1">
      <alignment horizontal="center" vertical="center" wrapText="1"/>
    </xf>
    <xf numFmtId="172" fontId="29" fillId="26" borderId="41" xfId="172" applyNumberFormat="1" applyFont="1" applyFill="1" applyBorder="1" applyAlignment="1" applyProtection="1">
      <alignment horizontal="center" vertical="center" wrapText="1"/>
    </xf>
    <xf numFmtId="172" fontId="29" fillId="26" borderId="54" xfId="172" applyNumberFormat="1" applyFont="1" applyFill="1" applyBorder="1" applyAlignment="1" applyProtection="1">
      <alignment horizontal="center" vertical="center" wrapText="1"/>
    </xf>
    <xf numFmtId="0" fontId="29" fillId="26" borderId="55" xfId="172" applyFont="1" applyFill="1" applyBorder="1" applyAlignment="1" applyProtection="1">
      <alignment horizontal="left" vertical="center" wrapText="1"/>
    </xf>
    <xf numFmtId="0" fontId="29" fillId="26" borderId="56" xfId="172" applyFont="1" applyFill="1" applyBorder="1" applyAlignment="1" applyProtection="1">
      <alignment horizontal="left" vertical="center" wrapText="1"/>
    </xf>
    <xf numFmtId="0" fontId="29" fillId="26" borderId="35" xfId="172" applyFont="1" applyFill="1" applyBorder="1" applyAlignment="1" applyProtection="1">
      <alignment horizontal="left" vertical="center" wrapText="1"/>
    </xf>
    <xf numFmtId="0" fontId="31" fillId="0" borderId="28" xfId="172" quotePrefix="1" applyFont="1" applyFill="1" applyBorder="1" applyAlignment="1" applyProtection="1">
      <alignment horizontal="right" vertical="center" wrapText="1"/>
    </xf>
    <xf numFmtId="0" fontId="31" fillId="0" borderId="43" xfId="172" quotePrefix="1" applyFont="1" applyFill="1" applyBorder="1" applyAlignment="1" applyProtection="1">
      <alignment horizontal="right" vertical="center" wrapText="1"/>
    </xf>
    <xf numFmtId="0" fontId="34" fillId="25" borderId="9" xfId="172" applyFont="1" applyFill="1" applyBorder="1" applyAlignment="1" applyProtection="1">
      <alignment horizontal="left" vertical="center" wrapText="1"/>
    </xf>
    <xf numFmtId="0" fontId="34" fillId="25" borderId="22" xfId="172" applyFont="1" applyFill="1" applyBorder="1" applyAlignment="1" applyProtection="1">
      <alignment horizontal="left" vertical="center" wrapText="1"/>
    </xf>
    <xf numFmtId="0" fontId="29" fillId="26" borderId="14" xfId="172" applyFont="1" applyFill="1" applyBorder="1" applyAlignment="1" applyProtection="1">
      <alignment horizontal="left" vertical="center" wrapText="1"/>
    </xf>
    <xf numFmtId="0" fontId="29" fillId="26" borderId="9" xfId="172" applyFont="1" applyFill="1" applyBorder="1" applyAlignment="1" applyProtection="1">
      <alignment horizontal="left" vertical="center" wrapText="1"/>
    </xf>
    <xf numFmtId="0" fontId="29" fillId="26" borderId="15" xfId="172" applyFont="1" applyFill="1" applyBorder="1" applyAlignment="1" applyProtection="1">
      <alignment horizontal="left" vertical="center" wrapText="1"/>
    </xf>
    <xf numFmtId="0" fontId="29" fillId="26" borderId="11" xfId="172" applyFont="1" applyFill="1" applyBorder="1" applyAlignment="1" applyProtection="1">
      <alignment horizontal="left" vertical="center" wrapText="1"/>
    </xf>
    <xf numFmtId="0" fontId="29" fillId="26" borderId="12" xfId="172" applyFont="1" applyFill="1" applyBorder="1" applyAlignment="1" applyProtection="1">
      <alignment horizontal="left" vertical="center" wrapText="1"/>
    </xf>
    <xf numFmtId="0" fontId="29" fillId="26" borderId="13" xfId="172" applyFont="1" applyFill="1" applyBorder="1" applyAlignment="1" applyProtection="1">
      <alignment horizontal="left" vertical="center" wrapText="1"/>
    </xf>
    <xf numFmtId="0" fontId="30" fillId="23" borderId="16" xfId="174" applyFont="1" applyFill="1" applyBorder="1" applyAlignment="1" applyProtection="1">
      <alignment horizontal="justify" vertical="center" wrapText="1"/>
    </xf>
    <xf numFmtId="0" fontId="30" fillId="23" borderId="12" xfId="174" applyFont="1" applyFill="1" applyBorder="1" applyAlignment="1" applyProtection="1">
      <alignment horizontal="justify" vertical="center" wrapText="1"/>
    </xf>
    <xf numFmtId="0" fontId="30" fillId="23" borderId="34" xfId="174" applyFont="1" applyFill="1" applyBorder="1" applyAlignment="1" applyProtection="1">
      <alignment horizontal="justify" vertical="center" wrapText="1"/>
    </xf>
    <xf numFmtId="0" fontId="30" fillId="23" borderId="30" xfId="174" applyFont="1" applyFill="1" applyBorder="1" applyAlignment="1" applyProtection="1">
      <alignment horizontal="justify" vertical="center" wrapText="1"/>
    </xf>
    <xf numFmtId="0" fontId="30" fillId="23" borderId="56" xfId="174" applyFont="1" applyFill="1" applyBorder="1" applyAlignment="1" applyProtection="1">
      <alignment horizontal="justify" vertical="center" wrapText="1"/>
    </xf>
    <xf numFmtId="0" fontId="30" fillId="23" borderId="57" xfId="174" applyFont="1" applyFill="1" applyBorder="1" applyAlignment="1" applyProtection="1">
      <alignment horizontal="justify" vertical="center" wrapText="1"/>
    </xf>
    <xf numFmtId="0" fontId="30" fillId="23" borderId="16" xfId="174" applyFont="1" applyFill="1" applyBorder="1" applyAlignment="1" applyProtection="1">
      <alignment horizontal="left" vertical="center" wrapText="1"/>
    </xf>
    <xf numFmtId="0" fontId="30" fillId="23" borderId="12" xfId="174" applyFont="1" applyFill="1" applyBorder="1" applyAlignment="1" applyProtection="1">
      <alignment horizontal="left" vertical="center" wrapText="1"/>
    </xf>
    <xf numFmtId="0" fontId="30" fillId="23" borderId="34" xfId="174" applyFont="1" applyFill="1" applyBorder="1" applyAlignment="1" applyProtection="1">
      <alignment horizontal="left" vertical="center" wrapText="1"/>
    </xf>
    <xf numFmtId="0" fontId="29" fillId="26" borderId="10" xfId="172" applyFont="1" applyFill="1" applyBorder="1" applyAlignment="1" applyProtection="1">
      <alignment horizontal="left" vertical="center" wrapText="1"/>
    </xf>
    <xf numFmtId="0" fontId="29" fillId="26" borderId="39" xfId="172" applyFont="1" applyFill="1" applyBorder="1" applyAlignment="1" applyProtection="1">
      <alignment horizontal="left" vertical="center" wrapText="1"/>
    </xf>
    <xf numFmtId="0" fontId="29" fillId="0" borderId="32" xfId="172" applyFont="1" applyFill="1" applyBorder="1" applyAlignment="1" applyProtection="1">
      <alignment horizontal="left" vertical="center" wrapText="1"/>
    </xf>
    <xf numFmtId="0" fontId="29" fillId="0" borderId="45" xfId="172" applyFont="1" applyFill="1" applyBorder="1" applyAlignment="1" applyProtection="1">
      <alignment horizontal="left" vertical="center" wrapText="1"/>
    </xf>
    <xf numFmtId="0" fontId="29" fillId="0" borderId="46" xfId="172" applyFont="1" applyFill="1" applyBorder="1" applyAlignment="1" applyProtection="1">
      <alignment horizontal="left" vertical="center" wrapText="1"/>
    </xf>
    <xf numFmtId="0" fontId="42" fillId="23" borderId="0" xfId="0" applyNumberFormat="1" applyFont="1" applyFill="1" applyAlignment="1" applyProtection="1">
      <alignment horizontal="center" vertical="center" wrapText="1"/>
    </xf>
    <xf numFmtId="0" fontId="29" fillId="23" borderId="0" xfId="0" applyNumberFormat="1" applyFont="1" applyFill="1" applyAlignment="1" applyProtection="1">
      <alignment horizontal="center" vertical="center" wrapText="1"/>
    </xf>
    <xf numFmtId="0" fontId="29" fillId="23" borderId="44" xfId="0" applyNumberFormat="1" applyFont="1" applyFill="1" applyBorder="1" applyAlignment="1" applyProtection="1">
      <alignment horizontal="center" vertical="center" wrapText="1"/>
    </xf>
    <xf numFmtId="0" fontId="29" fillId="23" borderId="28" xfId="172" applyFont="1" applyFill="1" applyBorder="1" applyAlignment="1" applyProtection="1">
      <alignment horizontal="center" vertical="center" wrapText="1"/>
    </xf>
    <xf numFmtId="0" fontId="29" fillId="23" borderId="48" xfId="172" applyFont="1" applyFill="1" applyBorder="1" applyAlignment="1" applyProtection="1">
      <alignment horizontal="center" vertical="center" wrapText="1"/>
    </xf>
    <xf numFmtId="0" fontId="32" fillId="23" borderId="0" xfId="172" applyFont="1" applyFill="1" applyAlignment="1" applyProtection="1">
      <alignment horizontal="center" vertical="center" wrapText="1"/>
    </xf>
    <xf numFmtId="0" fontId="30" fillId="0" borderId="27" xfId="172" applyFont="1" applyFill="1" applyBorder="1" applyAlignment="1" applyProtection="1">
      <alignment horizontal="center" vertical="center" wrapText="1"/>
    </xf>
    <xf numFmtId="0" fontId="30" fillId="0" borderId="26" xfId="172" applyFont="1" applyFill="1" applyBorder="1" applyAlignment="1" applyProtection="1">
      <alignment horizontal="center" vertical="center" wrapText="1"/>
    </xf>
    <xf numFmtId="0" fontId="30" fillId="0" borderId="40" xfId="172" applyFont="1" applyBorder="1" applyAlignment="1" applyProtection="1">
      <alignment horizontal="center" vertical="center" wrapText="1"/>
    </xf>
    <xf numFmtId="0" fontId="30" fillId="0" borderId="49" xfId="172" applyFont="1" applyBorder="1" applyAlignment="1" applyProtection="1">
      <alignment horizontal="center" vertical="center" wrapText="1"/>
    </xf>
    <xf numFmtId="0" fontId="30" fillId="0" borderId="37" xfId="172" applyFont="1" applyBorder="1" applyAlignment="1" applyProtection="1">
      <alignment horizontal="center" vertical="center" wrapText="1"/>
    </xf>
    <xf numFmtId="0" fontId="30" fillId="0" borderId="38" xfId="172" applyFont="1" applyBorder="1" applyAlignment="1" applyProtection="1">
      <alignment horizontal="center" vertical="center" wrapText="1"/>
    </xf>
    <xf numFmtId="0" fontId="30" fillId="0" borderId="50" xfId="172" applyFont="1" applyBorder="1" applyAlignment="1" applyProtection="1">
      <alignment horizontal="center" vertical="center" wrapText="1"/>
    </xf>
    <xf numFmtId="0" fontId="30" fillId="0" borderId="59" xfId="172" applyFont="1" applyBorder="1" applyAlignment="1" applyProtection="1">
      <alignment horizontal="center" vertical="center" wrapText="1"/>
    </xf>
    <xf numFmtId="0" fontId="29" fillId="26" borderId="21" xfId="172" applyFont="1" applyFill="1" applyBorder="1" applyAlignment="1" applyProtection="1">
      <alignment horizontal="left" vertical="center" wrapText="1"/>
    </xf>
    <xf numFmtId="0" fontId="30" fillId="0" borderId="60" xfId="172" applyFont="1" applyFill="1" applyBorder="1" applyAlignment="1" applyProtection="1">
      <alignment horizontal="center" vertical="center" wrapText="1"/>
    </xf>
    <xf numFmtId="0" fontId="30" fillId="0" borderId="33" xfId="172" applyFont="1" applyFill="1" applyBorder="1" applyAlignment="1" applyProtection="1">
      <alignment horizontal="center" vertical="center" wrapText="1"/>
    </xf>
    <xf numFmtId="0" fontId="30" fillId="0" borderId="0" xfId="172" applyFont="1" applyBorder="1" applyAlignment="1" applyProtection="1">
      <alignment horizontal="center" vertical="center" wrapText="1"/>
    </xf>
    <xf numFmtId="0" fontId="30" fillId="0" borderId="53" xfId="172" applyFont="1" applyBorder="1" applyAlignment="1" applyProtection="1">
      <alignment horizontal="center" vertical="center" wrapText="1"/>
    </xf>
    <xf numFmtId="0" fontId="30" fillId="0" borderId="42" xfId="172" applyFont="1" applyBorder="1" applyAlignment="1" applyProtection="1">
      <alignment horizontal="center" vertical="center" wrapText="1"/>
    </xf>
    <xf numFmtId="0" fontId="30" fillId="0" borderId="24" xfId="172" applyFont="1" applyBorder="1" applyAlignment="1" applyProtection="1">
      <alignment horizontal="center" vertical="center" wrapText="1"/>
    </xf>
    <xf numFmtId="167" fontId="30" fillId="0" borderId="42" xfId="172" applyNumberFormat="1" applyFont="1" applyBorder="1" applyAlignment="1" applyProtection="1">
      <alignment horizontal="center" vertical="center" wrapText="1"/>
    </xf>
    <xf numFmtId="167" fontId="30" fillId="0" borderId="21" xfId="172" applyNumberFormat="1" applyFont="1" applyBorder="1" applyAlignment="1" applyProtection="1">
      <alignment horizontal="center" vertical="center" wrapText="1"/>
    </xf>
  </cellXfs>
  <cellStyles count="225">
    <cellStyle name="20% - Accent1" xfId="1" xr:uid="{00000000-0005-0000-0000-000000000000}"/>
    <cellStyle name="20% - Accent1 2" xfId="2" xr:uid="{00000000-0005-0000-0000-000001000000}"/>
    <cellStyle name="20% - Accent1 3" xfId="3" xr:uid="{00000000-0005-0000-0000-000002000000}"/>
    <cellStyle name="20% - Accent2" xfId="4" xr:uid="{00000000-0005-0000-0000-000003000000}"/>
    <cellStyle name="20% - Accent2 2" xfId="5" xr:uid="{00000000-0005-0000-0000-000004000000}"/>
    <cellStyle name="20% - Accent2 3" xfId="6" xr:uid="{00000000-0005-0000-0000-000005000000}"/>
    <cellStyle name="20% - Accent3" xfId="7" xr:uid="{00000000-0005-0000-0000-000006000000}"/>
    <cellStyle name="20% - Accent3 2" xfId="8" xr:uid="{00000000-0005-0000-0000-000007000000}"/>
    <cellStyle name="20% - Accent3 3" xfId="9" xr:uid="{00000000-0005-0000-0000-000008000000}"/>
    <cellStyle name="20% - Accent4" xfId="10" xr:uid="{00000000-0005-0000-0000-000009000000}"/>
    <cellStyle name="20% - Accent4 2" xfId="11" xr:uid="{00000000-0005-0000-0000-00000A000000}"/>
    <cellStyle name="20% - Accent4 3" xfId="12" xr:uid="{00000000-0005-0000-0000-00000B000000}"/>
    <cellStyle name="20% - Accent5" xfId="13" xr:uid="{00000000-0005-0000-0000-00000C000000}"/>
    <cellStyle name="20% - Accent5 2" xfId="14" xr:uid="{00000000-0005-0000-0000-00000D000000}"/>
    <cellStyle name="20% - Accent5 3" xfId="15" xr:uid="{00000000-0005-0000-0000-00000E000000}"/>
    <cellStyle name="20% - Accent6" xfId="16" xr:uid="{00000000-0005-0000-0000-00000F000000}"/>
    <cellStyle name="20% - Accent6 2" xfId="17" xr:uid="{00000000-0005-0000-0000-000010000000}"/>
    <cellStyle name="20% - Accent6 3" xfId="18" xr:uid="{00000000-0005-0000-0000-000011000000}"/>
    <cellStyle name="2-decimales" xfId="19" xr:uid="{00000000-0005-0000-0000-000012000000}"/>
    <cellStyle name="40% - Accent1" xfId="20" xr:uid="{00000000-0005-0000-0000-000013000000}"/>
    <cellStyle name="40% - Accent1 2" xfId="21" xr:uid="{00000000-0005-0000-0000-000014000000}"/>
    <cellStyle name="40% - Accent1 3" xfId="22" xr:uid="{00000000-0005-0000-0000-000015000000}"/>
    <cellStyle name="40% - Accent2" xfId="23" xr:uid="{00000000-0005-0000-0000-000016000000}"/>
    <cellStyle name="40% - Accent2 2" xfId="24" xr:uid="{00000000-0005-0000-0000-000017000000}"/>
    <cellStyle name="40% - Accent2 3" xfId="25" xr:uid="{00000000-0005-0000-0000-000018000000}"/>
    <cellStyle name="40% - Accent3" xfId="26" xr:uid="{00000000-0005-0000-0000-000019000000}"/>
    <cellStyle name="40% - Accent3 2" xfId="27" xr:uid="{00000000-0005-0000-0000-00001A000000}"/>
    <cellStyle name="40% - Accent3 3" xfId="28" xr:uid="{00000000-0005-0000-0000-00001B000000}"/>
    <cellStyle name="40% - Accent4" xfId="29" xr:uid="{00000000-0005-0000-0000-00001C000000}"/>
    <cellStyle name="40% - Accent4 2" xfId="30" xr:uid="{00000000-0005-0000-0000-00001D000000}"/>
    <cellStyle name="40% - Accent4 3" xfId="31" xr:uid="{00000000-0005-0000-0000-00001E000000}"/>
    <cellStyle name="40% - Accent5" xfId="32" xr:uid="{00000000-0005-0000-0000-00001F000000}"/>
    <cellStyle name="40% - Accent5 2" xfId="33" xr:uid="{00000000-0005-0000-0000-000020000000}"/>
    <cellStyle name="40% - Accent5 3" xfId="34" xr:uid="{00000000-0005-0000-0000-000021000000}"/>
    <cellStyle name="40% - Accent6" xfId="35" xr:uid="{00000000-0005-0000-0000-000022000000}"/>
    <cellStyle name="40% - Accent6 2" xfId="36" xr:uid="{00000000-0005-0000-0000-000023000000}"/>
    <cellStyle name="40% - Accent6 3" xfId="37" xr:uid="{00000000-0005-0000-0000-000024000000}"/>
    <cellStyle name="60% - Accent1" xfId="38" xr:uid="{00000000-0005-0000-0000-000025000000}"/>
    <cellStyle name="60% - Accent2" xfId="39" xr:uid="{00000000-0005-0000-0000-000026000000}"/>
    <cellStyle name="60% - Accent3" xfId="40" xr:uid="{00000000-0005-0000-0000-000027000000}"/>
    <cellStyle name="60% - Accent4" xfId="41" xr:uid="{00000000-0005-0000-0000-000028000000}"/>
    <cellStyle name="60% - Accent5" xfId="42" xr:uid="{00000000-0005-0000-0000-000029000000}"/>
    <cellStyle name="60% - Accent6" xfId="43" xr:uid="{00000000-0005-0000-0000-00002A000000}"/>
    <cellStyle name="Accent1" xfId="44" xr:uid="{00000000-0005-0000-0000-00002B000000}"/>
    <cellStyle name="Accent2" xfId="45" xr:uid="{00000000-0005-0000-0000-00002C000000}"/>
    <cellStyle name="Accent3" xfId="46" xr:uid="{00000000-0005-0000-0000-00002D000000}"/>
    <cellStyle name="Accent4" xfId="47" xr:uid="{00000000-0005-0000-0000-00002E000000}"/>
    <cellStyle name="Accent5" xfId="48" xr:uid="{00000000-0005-0000-0000-00002F000000}"/>
    <cellStyle name="Accent6" xfId="49" xr:uid="{00000000-0005-0000-0000-000030000000}"/>
    <cellStyle name="Bad" xfId="50" xr:uid="{00000000-0005-0000-0000-000031000000}"/>
    <cellStyle name="Calculation" xfId="51" xr:uid="{00000000-0005-0000-0000-000032000000}"/>
    <cellStyle name="Check Cell" xfId="52" xr:uid="{00000000-0005-0000-0000-000033000000}"/>
    <cellStyle name="Comma0" xfId="53" xr:uid="{00000000-0005-0000-0000-000034000000}"/>
    <cellStyle name="Currency [0]_APU" xfId="54" xr:uid="{00000000-0005-0000-0000-000035000000}"/>
    <cellStyle name="Currency_APU" xfId="55" xr:uid="{00000000-0005-0000-0000-000036000000}"/>
    <cellStyle name="Currency0" xfId="56" xr:uid="{00000000-0005-0000-0000-000037000000}"/>
    <cellStyle name="Date" xfId="57" xr:uid="{00000000-0005-0000-0000-000038000000}"/>
    <cellStyle name="ENTERO" xfId="58" xr:uid="{00000000-0005-0000-0000-000039000000}"/>
    <cellStyle name="Euro" xfId="59" xr:uid="{00000000-0005-0000-0000-00003A000000}"/>
    <cellStyle name="Euro 2" xfId="60" xr:uid="{00000000-0005-0000-0000-00003B000000}"/>
    <cellStyle name="Euro_28+0300-4504" xfId="61" xr:uid="{00000000-0005-0000-0000-00003C000000}"/>
    <cellStyle name="Explanatory Text" xfId="62" xr:uid="{00000000-0005-0000-0000-00003D000000}"/>
    <cellStyle name="F2" xfId="63" xr:uid="{00000000-0005-0000-0000-00003E000000}"/>
    <cellStyle name="F3" xfId="64" xr:uid="{00000000-0005-0000-0000-00003F000000}"/>
    <cellStyle name="F4" xfId="65" xr:uid="{00000000-0005-0000-0000-000040000000}"/>
    <cellStyle name="F5" xfId="66" xr:uid="{00000000-0005-0000-0000-000041000000}"/>
    <cellStyle name="F6" xfId="67" xr:uid="{00000000-0005-0000-0000-000042000000}"/>
    <cellStyle name="F7" xfId="68" xr:uid="{00000000-0005-0000-0000-000043000000}"/>
    <cellStyle name="F8" xfId="69" xr:uid="{00000000-0005-0000-0000-000044000000}"/>
    <cellStyle name="Fixed" xfId="70" xr:uid="{00000000-0005-0000-0000-000045000000}"/>
    <cellStyle name="Good" xfId="71" xr:uid="{00000000-0005-0000-0000-000046000000}"/>
    <cellStyle name="GRADOSMINSEG" xfId="72" xr:uid="{00000000-0005-0000-0000-000047000000}"/>
    <cellStyle name="Heading 1" xfId="73" xr:uid="{00000000-0005-0000-0000-000048000000}"/>
    <cellStyle name="Heading 2" xfId="74" xr:uid="{00000000-0005-0000-0000-000049000000}"/>
    <cellStyle name="Heading 3" xfId="75" xr:uid="{00000000-0005-0000-0000-00004A000000}"/>
    <cellStyle name="Heading 4" xfId="76" xr:uid="{00000000-0005-0000-0000-00004B000000}"/>
    <cellStyle name="Hipervínculo 2" xfId="77" xr:uid="{00000000-0005-0000-0000-00004C000000}"/>
    <cellStyle name="Hipervínculo 2 2" xfId="78" xr:uid="{00000000-0005-0000-0000-00004D000000}"/>
    <cellStyle name="Hipervínculo 2 3" xfId="79" xr:uid="{00000000-0005-0000-0000-00004E000000}"/>
    <cellStyle name="Hipervínculo 3" xfId="80" xr:uid="{00000000-0005-0000-0000-00004F000000}"/>
    <cellStyle name="Hipervínculo 4" xfId="81" xr:uid="{00000000-0005-0000-0000-000050000000}"/>
    <cellStyle name="Hyperlink_28+0300-4504" xfId="82" xr:uid="{00000000-0005-0000-0000-000051000000}"/>
    <cellStyle name="Input" xfId="83" xr:uid="{00000000-0005-0000-0000-000052000000}"/>
    <cellStyle name="Linked Cell" xfId="84" xr:uid="{00000000-0005-0000-0000-000053000000}"/>
    <cellStyle name="Millares [0]" xfId="224" builtinId="6"/>
    <cellStyle name="Millares [0] 2" xfId="85" xr:uid="{00000000-0005-0000-0000-000055000000}"/>
    <cellStyle name="Millares [0] 2 2" xfId="86" xr:uid="{00000000-0005-0000-0000-000056000000}"/>
    <cellStyle name="Millares [0] 2 3" xfId="87" xr:uid="{00000000-0005-0000-0000-000057000000}"/>
    <cellStyle name="Millares [0] 3" xfId="88" xr:uid="{00000000-0005-0000-0000-000058000000}"/>
    <cellStyle name="Millares 10" xfId="89" xr:uid="{00000000-0005-0000-0000-000059000000}"/>
    <cellStyle name="Millares 11" xfId="90" xr:uid="{00000000-0005-0000-0000-00005A000000}"/>
    <cellStyle name="Millares 11 2" xfId="91" xr:uid="{00000000-0005-0000-0000-00005B000000}"/>
    <cellStyle name="Millares 12" xfId="92" xr:uid="{00000000-0005-0000-0000-00005C000000}"/>
    <cellStyle name="Millares 2" xfId="93" xr:uid="{00000000-0005-0000-0000-00005D000000}"/>
    <cellStyle name="Millares 2 2" xfId="94" xr:uid="{00000000-0005-0000-0000-00005E000000}"/>
    <cellStyle name="Millares 2 2 2" xfId="95" xr:uid="{00000000-0005-0000-0000-00005F000000}"/>
    <cellStyle name="Millares 2 3" xfId="96" xr:uid="{00000000-0005-0000-0000-000060000000}"/>
    <cellStyle name="Millares 2_001_PO_INTERV_Proy_MOJARRAS_POPAYAN_v01npareja" xfId="97" xr:uid="{00000000-0005-0000-0000-000061000000}"/>
    <cellStyle name="Millares 3" xfId="98" xr:uid="{00000000-0005-0000-0000-000062000000}"/>
    <cellStyle name="Millares 3 2" xfId="99" xr:uid="{00000000-0005-0000-0000-000063000000}"/>
    <cellStyle name="Millares 4" xfId="100" xr:uid="{00000000-0005-0000-0000-000064000000}"/>
    <cellStyle name="Millares 4 2" xfId="101" xr:uid="{00000000-0005-0000-0000-000065000000}"/>
    <cellStyle name="Millares 4 2 2" xfId="102" xr:uid="{00000000-0005-0000-0000-000066000000}"/>
    <cellStyle name="Millares 5" xfId="103" xr:uid="{00000000-0005-0000-0000-000067000000}"/>
    <cellStyle name="Millares 5 2" xfId="104" xr:uid="{00000000-0005-0000-0000-000068000000}"/>
    <cellStyle name="Millares 57" xfId="105" xr:uid="{00000000-0005-0000-0000-000069000000}"/>
    <cellStyle name="Millares 6" xfId="106" xr:uid="{00000000-0005-0000-0000-00006A000000}"/>
    <cellStyle name="Millares 7" xfId="107" xr:uid="{00000000-0005-0000-0000-00006B000000}"/>
    <cellStyle name="Millares 8" xfId="108" xr:uid="{00000000-0005-0000-0000-00006C000000}"/>
    <cellStyle name="Millares 9" xfId="109" xr:uid="{00000000-0005-0000-0000-00006D000000}"/>
    <cellStyle name="Moneda" xfId="110" builtinId="4"/>
    <cellStyle name="Moneda [0]" xfId="111" builtinId="7"/>
    <cellStyle name="Moneda [0] 2" xfId="112" xr:uid="{00000000-0005-0000-0000-000070000000}"/>
    <cellStyle name="Moneda [0] 2 2" xfId="113" xr:uid="{00000000-0005-0000-0000-000071000000}"/>
    <cellStyle name="Moneda [0] 3" xfId="114" xr:uid="{00000000-0005-0000-0000-000072000000}"/>
    <cellStyle name="Moneda [0] 3 2" xfId="115" xr:uid="{00000000-0005-0000-0000-000073000000}"/>
    <cellStyle name="Moneda [0] 4" xfId="116" xr:uid="{00000000-0005-0000-0000-000074000000}"/>
    <cellStyle name="Moneda [2]" xfId="117" xr:uid="{00000000-0005-0000-0000-000075000000}"/>
    <cellStyle name="Moneda 101" xfId="118" xr:uid="{00000000-0005-0000-0000-000076000000}"/>
    <cellStyle name="Moneda 14" xfId="119" xr:uid="{00000000-0005-0000-0000-000077000000}"/>
    <cellStyle name="Moneda 2" xfId="120" xr:uid="{00000000-0005-0000-0000-000078000000}"/>
    <cellStyle name="Moneda 2 2" xfId="121" xr:uid="{00000000-0005-0000-0000-000079000000}"/>
    <cellStyle name="Moneda 2 2 2" xfId="122" xr:uid="{00000000-0005-0000-0000-00007A000000}"/>
    <cellStyle name="Moneda 2 3" xfId="123" xr:uid="{00000000-0005-0000-0000-00007B000000}"/>
    <cellStyle name="Moneda 2 39" xfId="124" xr:uid="{00000000-0005-0000-0000-00007C000000}"/>
    <cellStyle name="Moneda 2 4" xfId="125" xr:uid="{00000000-0005-0000-0000-00007D000000}"/>
    <cellStyle name="Moneda 2 4 2" xfId="126" xr:uid="{00000000-0005-0000-0000-00007E000000}"/>
    <cellStyle name="Moneda 2 4 3" xfId="127" xr:uid="{00000000-0005-0000-0000-00007F000000}"/>
    <cellStyle name="Moneda 2 4 4" xfId="128" xr:uid="{00000000-0005-0000-0000-000080000000}"/>
    <cellStyle name="Moneda 2_28+0300-4504" xfId="129" xr:uid="{00000000-0005-0000-0000-000081000000}"/>
    <cellStyle name="Moneda 3" xfId="130" xr:uid="{00000000-0005-0000-0000-000082000000}"/>
    <cellStyle name="Moneda 3 2" xfId="131" xr:uid="{00000000-0005-0000-0000-000083000000}"/>
    <cellStyle name="Moneda 3 2 2" xfId="132" xr:uid="{00000000-0005-0000-0000-000084000000}"/>
    <cellStyle name="Moneda 3 3" xfId="133" xr:uid="{00000000-0005-0000-0000-000085000000}"/>
    <cellStyle name="Moneda 3 3 2" xfId="134" xr:uid="{00000000-0005-0000-0000-000086000000}"/>
    <cellStyle name="Moneda 3 3 3" xfId="135" xr:uid="{00000000-0005-0000-0000-000087000000}"/>
    <cellStyle name="Moneda 3 3 4" xfId="136" xr:uid="{00000000-0005-0000-0000-000088000000}"/>
    <cellStyle name="Moneda 3 4" xfId="137" xr:uid="{00000000-0005-0000-0000-000089000000}"/>
    <cellStyle name="Moneda 3 4 2" xfId="138" xr:uid="{00000000-0005-0000-0000-00008A000000}"/>
    <cellStyle name="Moneda 3 5" xfId="139" xr:uid="{00000000-0005-0000-0000-00008B000000}"/>
    <cellStyle name="Moneda 3_APU-DEFINITIVO AMV G2 THUI" xfId="140" xr:uid="{00000000-0005-0000-0000-00008C000000}"/>
    <cellStyle name="Moneda 4" xfId="141" xr:uid="{00000000-0005-0000-0000-00008D000000}"/>
    <cellStyle name="Moneda 4 2" xfId="142" xr:uid="{00000000-0005-0000-0000-00008E000000}"/>
    <cellStyle name="Moneda 4 2 2" xfId="143" xr:uid="{00000000-0005-0000-0000-00008F000000}"/>
    <cellStyle name="Moneda 4 2 2 2" xfId="144" xr:uid="{00000000-0005-0000-0000-000090000000}"/>
    <cellStyle name="Moneda 4 2 2 3" xfId="145" xr:uid="{00000000-0005-0000-0000-000091000000}"/>
    <cellStyle name="Moneda 4 2 3" xfId="146" xr:uid="{00000000-0005-0000-0000-000092000000}"/>
    <cellStyle name="Moneda 4 2 4" xfId="147" xr:uid="{00000000-0005-0000-0000-000093000000}"/>
    <cellStyle name="Moneda 4 3" xfId="148" xr:uid="{00000000-0005-0000-0000-000094000000}"/>
    <cellStyle name="Moneda 5" xfId="149" xr:uid="{00000000-0005-0000-0000-000095000000}"/>
    <cellStyle name="Moneda 5 2" xfId="150" xr:uid="{00000000-0005-0000-0000-000096000000}"/>
    <cellStyle name="Moneda 5 2 2" xfId="151" xr:uid="{00000000-0005-0000-0000-000097000000}"/>
    <cellStyle name="Moneda 5 2 3" xfId="152" xr:uid="{00000000-0005-0000-0000-000098000000}"/>
    <cellStyle name="Moneda 5 2 4" xfId="153" xr:uid="{00000000-0005-0000-0000-000099000000}"/>
    <cellStyle name="Moneda 6" xfId="154" xr:uid="{00000000-0005-0000-0000-00009A000000}"/>
    <cellStyle name="Moneda 7" xfId="155" xr:uid="{00000000-0005-0000-0000-00009B000000}"/>
    <cellStyle name="Normal" xfId="0" builtinId="0"/>
    <cellStyle name="Normal 10" xfId="156" xr:uid="{00000000-0005-0000-0000-00009D000000}"/>
    <cellStyle name="Normal 10 2" xfId="157" xr:uid="{00000000-0005-0000-0000-00009E000000}"/>
    <cellStyle name="Normal 11" xfId="158" xr:uid="{00000000-0005-0000-0000-00009F000000}"/>
    <cellStyle name="Normal 12" xfId="159" xr:uid="{00000000-0005-0000-0000-0000A0000000}"/>
    <cellStyle name="Normal 12 2" xfId="160" xr:uid="{00000000-0005-0000-0000-0000A1000000}"/>
    <cellStyle name="Normal 13" xfId="161" xr:uid="{00000000-0005-0000-0000-0000A2000000}"/>
    <cellStyle name="Normal 14" xfId="221" xr:uid="{00000000-0005-0000-0000-0000A3000000}"/>
    <cellStyle name="Normal 2" xfId="162" xr:uid="{00000000-0005-0000-0000-0000A4000000}"/>
    <cellStyle name="Normal 2 10" xfId="163" xr:uid="{00000000-0005-0000-0000-0000A5000000}"/>
    <cellStyle name="Normal 2 10 2" xfId="164" xr:uid="{00000000-0005-0000-0000-0000A6000000}"/>
    <cellStyle name="Normal 2 10 2 2" xfId="165" xr:uid="{00000000-0005-0000-0000-0000A7000000}"/>
    <cellStyle name="Normal 2 2" xfId="166" xr:uid="{00000000-0005-0000-0000-0000A8000000}"/>
    <cellStyle name="Normal 2 3" xfId="167" xr:uid="{00000000-0005-0000-0000-0000A9000000}"/>
    <cellStyle name="Normal 2 3 2" xfId="168" xr:uid="{00000000-0005-0000-0000-0000AA000000}"/>
    <cellStyle name="Normal 2 3_2010 APU GRUPO No. 4 OK" xfId="169" xr:uid="{00000000-0005-0000-0000-0000AB000000}"/>
    <cellStyle name="Normal 2 4" xfId="170" xr:uid="{00000000-0005-0000-0000-0000AC000000}"/>
    <cellStyle name="Normal 2_2010 APU GRUPO No. 4 OK" xfId="171" xr:uid="{00000000-0005-0000-0000-0000AD000000}"/>
    <cellStyle name="Normal 3" xfId="172" xr:uid="{00000000-0005-0000-0000-0000AE000000}"/>
    <cellStyle name="Normal 3 11" xfId="173" xr:uid="{00000000-0005-0000-0000-0000AF000000}"/>
    <cellStyle name="Normal 3 11 2" xfId="174" xr:uid="{00000000-0005-0000-0000-0000B0000000}"/>
    <cellStyle name="Normal 3 2" xfId="175" xr:uid="{00000000-0005-0000-0000-0000B1000000}"/>
    <cellStyle name="Normal 3 2 2" xfId="176" xr:uid="{00000000-0005-0000-0000-0000B2000000}"/>
    <cellStyle name="Normal 3 3" xfId="177" xr:uid="{00000000-0005-0000-0000-0000B3000000}"/>
    <cellStyle name="Normal 3 4" xfId="178" xr:uid="{00000000-0005-0000-0000-0000B4000000}"/>
    <cellStyle name="Normal 4" xfId="179" xr:uid="{00000000-0005-0000-0000-0000B5000000}"/>
    <cellStyle name="Normal 4 2" xfId="180" xr:uid="{00000000-0005-0000-0000-0000B6000000}"/>
    <cellStyle name="Normal 4 3" xfId="181" xr:uid="{00000000-0005-0000-0000-0000B7000000}"/>
    <cellStyle name="Normal 4_2010 APU GRUPO No. 4 OK" xfId="182" xr:uid="{00000000-0005-0000-0000-0000B8000000}"/>
    <cellStyle name="Normal 5" xfId="183" xr:uid="{00000000-0005-0000-0000-0000B9000000}"/>
    <cellStyle name="Normal 5 2" xfId="184" xr:uid="{00000000-0005-0000-0000-0000BA000000}"/>
    <cellStyle name="Normal 6" xfId="185" xr:uid="{00000000-0005-0000-0000-0000BB000000}"/>
    <cellStyle name="Normal 6 2" xfId="186" xr:uid="{00000000-0005-0000-0000-0000BC000000}"/>
    <cellStyle name="Normal 6 3" xfId="187" xr:uid="{00000000-0005-0000-0000-0000BD000000}"/>
    <cellStyle name="Normal 6 3 2" xfId="188" xr:uid="{00000000-0005-0000-0000-0000BE000000}"/>
    <cellStyle name="Normal 6 3 3" xfId="189" xr:uid="{00000000-0005-0000-0000-0000BF000000}"/>
    <cellStyle name="Normal 6_APU+SE%c3%91AL..(1)" xfId="190" xr:uid="{00000000-0005-0000-0000-0000C0000000}"/>
    <cellStyle name="Normal 7" xfId="191" xr:uid="{00000000-0005-0000-0000-0000C1000000}"/>
    <cellStyle name="Normal 7 2" xfId="192" xr:uid="{00000000-0005-0000-0000-0000C2000000}"/>
    <cellStyle name="Normal 7 2 2" xfId="193" xr:uid="{00000000-0005-0000-0000-0000C3000000}"/>
    <cellStyle name="Normal 8" xfId="194" xr:uid="{00000000-0005-0000-0000-0000C4000000}"/>
    <cellStyle name="Normal 9" xfId="195" xr:uid="{00000000-0005-0000-0000-0000C5000000}"/>
    <cellStyle name="Note" xfId="196" xr:uid="{00000000-0005-0000-0000-0000C6000000}"/>
    <cellStyle name="Note 2" xfId="197" xr:uid="{00000000-0005-0000-0000-0000C7000000}"/>
    <cellStyle name="Note 3" xfId="198" xr:uid="{00000000-0005-0000-0000-0000C8000000}"/>
    <cellStyle name="Output" xfId="199" xr:uid="{00000000-0005-0000-0000-0000C9000000}"/>
    <cellStyle name="Percent 2" xfId="200" xr:uid="{00000000-0005-0000-0000-0000CA000000}"/>
    <cellStyle name="Percent_FLORENCI" xfId="201" xr:uid="{00000000-0005-0000-0000-0000CB000000}"/>
    <cellStyle name="Porcentaje" xfId="202" builtinId="5"/>
    <cellStyle name="Porcentaje 2" xfId="203" xr:uid="{00000000-0005-0000-0000-0000CD000000}"/>
    <cellStyle name="Porcentaje 2 2" xfId="204" xr:uid="{00000000-0005-0000-0000-0000CE000000}"/>
    <cellStyle name="Porcentaje 2 2 2" xfId="223" xr:uid="{00000000-0005-0000-0000-0000CF000000}"/>
    <cellStyle name="Porcentaje 3" xfId="222" xr:uid="{00000000-0005-0000-0000-0000D0000000}"/>
    <cellStyle name="Porcentual 2" xfId="205" xr:uid="{00000000-0005-0000-0000-0000D1000000}"/>
    <cellStyle name="Porcentual 2 2" xfId="206" xr:uid="{00000000-0005-0000-0000-0000D2000000}"/>
    <cellStyle name="Porcentual 2 3" xfId="207" xr:uid="{00000000-0005-0000-0000-0000D3000000}"/>
    <cellStyle name="Porcentual 2 3 2" xfId="208" xr:uid="{00000000-0005-0000-0000-0000D4000000}"/>
    <cellStyle name="Porcentual 2 4" xfId="209" xr:uid="{00000000-0005-0000-0000-0000D5000000}"/>
    <cellStyle name="Porcentual 3" xfId="210" xr:uid="{00000000-0005-0000-0000-0000D6000000}"/>
    <cellStyle name="Porcentual 3 2" xfId="211" xr:uid="{00000000-0005-0000-0000-0000D7000000}"/>
    <cellStyle name="Porcentual 3 3" xfId="212" xr:uid="{00000000-0005-0000-0000-0000D8000000}"/>
    <cellStyle name="Porcentual 4" xfId="213" xr:uid="{00000000-0005-0000-0000-0000D9000000}"/>
    <cellStyle name="Porcentual 4 2" xfId="214" xr:uid="{00000000-0005-0000-0000-0000DA000000}"/>
    <cellStyle name="Porcentual 5" xfId="215" xr:uid="{00000000-0005-0000-0000-0000DB000000}"/>
    <cellStyle name="Porcentual 6" xfId="216" xr:uid="{00000000-0005-0000-0000-0000DC000000}"/>
    <cellStyle name="Porcentual 7" xfId="217" xr:uid="{00000000-0005-0000-0000-0000DD000000}"/>
    <cellStyle name="Title" xfId="218" xr:uid="{00000000-0005-0000-0000-0000DE000000}"/>
    <cellStyle name="TITULO" xfId="219" xr:uid="{00000000-0005-0000-0000-0000DF000000}"/>
    <cellStyle name="Warning Text" xfId="220" xr:uid="{00000000-0005-0000-0000-0000E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a%20%20aaInformaci&#243;n%20GRUPO%204\A%20MInformes%20Mensuales\Informe%20de%20estado%20vial%20ene\aCCIDENTES%20DE%201995%20-%20199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a%20%20aaInformaci&#243;n%20GRUPO%204\A%20MInformes%20Mensuales\Informe%20de%20estado%20vial%20ene\aCCIDENTES%20DE%201995%20-%20199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MV-02-BOL/EST.V&#205;A%20CRIT.TECNICO%20AMB-BOL-02/DICIEMBRE-2008/EST.V&#205;A%20CRITERIO%20TECNICO%2090BL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EST.V&#205;A%20CRITERIO%20TECNIC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PUNITARIOS%20PARA%20241201%202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a%20%20aaInformaci&#243;n%20GRUPO%204\A%20MInformes%20Mensuales\Informe%20de%20estado%20vial%20ene\aCCIDENTES%20DE%201995%20-%20199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MANTENIMIENTO%20RUTA%201001_MARZO%20DE%202008\Documents%20and%20Settings\PEDRO%20GARCIA%20REALPE\Mis%20documentos\AMV_G1_2006_TUMACO\Actas%20AMV_G1_Tumaco\a%20%20aaInformaci&#243;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d\documentos%20c\Documentos-Wilson\Advial-Cmarca\bimestral\06-dic-ene-99\03JUN-JUL-98\Acc%20Ago-Se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20%20aaInformaci&#243;n%20GRUPO%204/A%20MInformes%20Mensuales/Informe%20de%20estado%20vial%20ene/aCCIDENTES%20DE%201995%20-%2019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93E2A648\a%20%20aaInformaci&#243;n%20GRUPO"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c1\E\AMV-3005-2005\ADMON%20GRUPO%203%202004%20-2005\PRESUPUESTOS\Analisis%20de%20Precios%20Unitarios%20ASTRI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stacion2\d\DOCUME~1\USER05~1\CONFIG~1\TEMP\ADMINISTRACION%20VIAL%20G2\PRESUPUESTOS\Presupuesto%20remoci&#243;n%20de%20derrumb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DM%20VIAL%2003%20-%20CORDOBA/ESTADO%20DE%20RED/2103mar%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CCIDENTES DE 1995 - 1996"/>
      <sheetName val="CONT_ADI"/>
      <sheetName val="Datos"/>
      <sheetName val="MATERIALES"/>
      <sheetName val="aCCIDENTES%20DE%201995%20-%2019"/>
      <sheetName val="aCCIDENTES DE 1995 - 1996.xls"/>
      <sheetName val="\a  aaInformación GRUPO 4\A MIn"/>
      <sheetName val="items"/>
      <sheetName val="SUB APU"/>
      <sheetName val="ACTA DE MODIFICACION  (2)"/>
      <sheetName val="INDICMICROEMP"/>
      <sheetName val="#¡REF"/>
      <sheetName val="Datos Básicos"/>
      <sheetName val="SALARIOS"/>
      <sheetName val="Informacion"/>
      <sheetName val="Informe"/>
      <sheetName val="Seguim-16"/>
      <sheetName val="INV"/>
      <sheetName val="AASHTO"/>
      <sheetName val="Formulario N° 4"/>
      <sheetName val="EQUIPO"/>
      <sheetName val="PESOS"/>
      <sheetName val="Base Muestras"/>
      <sheetName val="otros"/>
      <sheetName val="PRESUPUESTO"/>
      <sheetName val="aCCIDENTES_DE_1995_-_1996"/>
      <sheetName val="aCCIDENTES_DE_1995_-_1996_xls"/>
      <sheetName val="\a__aaInformación_GRUPO_4\A_MIn"/>
      <sheetName val="ACTA_DE_MODIFICACION__(2)"/>
      <sheetName val="aCCIDENTES_DE_1995_-_19961"/>
      <sheetName val="aCCIDENTES_DE_1995_-_1996_xls1"/>
      <sheetName val="\a__aaInformación_GRUPO_4\A_MI1"/>
      <sheetName val="ACTA_DE_MODIFICACION__(2)1"/>
      <sheetName val="SUB_APU"/>
      <sheetName val="Datos_Básicos"/>
      <sheetName val="aCCIDENTES_DE_1995_-_19962"/>
      <sheetName val="aCCIDENTES_DE_1995_-_1996_xls2"/>
      <sheetName val="\a__aaInformación_GRUPO_4\A_MI2"/>
      <sheetName val="ACTA_DE_MODIFICACION__(2)2"/>
      <sheetName val="SUB_APU1"/>
      <sheetName val="Datos_Básicos1"/>
      <sheetName val="\\Giovanni\administracion vial\"/>
      <sheetName val="\MONTO AGOTABLE 2010\a  aaInfor"/>
      <sheetName val="\AMV _ no borrar\PRESUPUESTOS\a"/>
      <sheetName val="\I\AMV _ no borrar\PRESUPUESTOS"/>
      <sheetName val="\G\I\AMV _ no borrar\PRESUPUEST"/>
      <sheetName val="\A\a  aaInformación GRUPO 4\A M"/>
      <sheetName val="\G\A\a  aaInformación GRUPO 4\A"/>
      <sheetName val="Res-Accide-10"/>
      <sheetName val="[aCCIDENTES DE 1995 - 1996.xls]"/>
      <sheetName val="Lista obra"/>
      <sheetName val="\Documents and Settings\Pedro "/>
      <sheetName val="\Users\Administrador\Desktop\AM"/>
      <sheetName val="\I\A\a  aaInformación GRUPO 4\A"/>
      <sheetName val="\K\a  aaInformación GRUPO 4\A M"/>
      <sheetName val="\I\K\a  aaInformación GRUPO 4\A"/>
      <sheetName val="\H\a  aaInformación GRUPO 4\A M"/>
      <sheetName val="\I\H\a  aaInformación GRUPO 4\A"/>
      <sheetName val="\\INTERVIALNUBE\Documents and S"/>
      <sheetName val="\\Ing-her"/>
      <sheetName val="\\Escritorio\amv 2011\a  aaInfo"/>
      <sheetName val="\Users\cmeza\Documents\INVIAS\D"/>
      <sheetName val="\Documents and Settings\jviteri"/>
      <sheetName val="SEGUIM Y REPROG MES 1 (2)"/>
      <sheetName val="\Users\avargase\AppData\Local\M"/>
      <sheetName val="#REF"/>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sheetData sheetId="54"/>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items"/>
      <sheetName val="Hoja1"/>
      <sheetName val="AMC"/>
      <sheetName val="Basico"/>
      <sheetName val="Iva"/>
      <sheetName val="Total"/>
      <sheetName val="amc_acta"/>
      <sheetName val="amc_bas"/>
      <sheetName val="amc_iva"/>
      <sheetName val="amc_total"/>
      <sheetName val="amc_anticip"/>
      <sheetName val="aCCIDENTES%20DE%201995%20-%2019"/>
      <sheetName val="#¡REF"/>
      <sheetName val="\a  aaInformación GRUPO 4\A MIn"/>
      <sheetName val="aCCIDENTES DE 1995 - 1996.xls"/>
      <sheetName val="ACTA DE MODIFICACION  (2)"/>
      <sheetName val="CONT_ADI"/>
      <sheetName val="INDICMICROEMP"/>
      <sheetName val="Datos"/>
      <sheetName val="MATERIALES"/>
      <sheetName val="Datos Básicos"/>
      <sheetName val="SALARIOS"/>
      <sheetName val="Informacion"/>
      <sheetName val="SUB APU"/>
      <sheetName val="Informe"/>
      <sheetName val="Seguim-16"/>
      <sheetName val="INV"/>
      <sheetName val="AASHTO"/>
      <sheetName val="PESOS"/>
      <sheetName val="Formulario N° 4"/>
      <sheetName val="EQUIPO"/>
    </sheetNames>
    <definedNames>
      <definedName name="absc"/>
    </defined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refreshError="1"/>
      <sheetData sheetId="13" refreshError="1"/>
      <sheetData sheetId="14"/>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Resumen"/>
      <sheetName val="TORTA"/>
      <sheetName val="Resum_Pav"/>
      <sheetName val="INVENT.ALC-CUNETAS 90BLB"/>
      <sheetName val="PUENTES Y PONTONES"/>
      <sheetName val="SEÑAL VERTICAL90BLB"/>
      <sheetName val="SEÑAL HORIZONTAL90BLB"/>
      <sheetName val="Tabla"/>
      <sheetName val="CONT_AD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VÍA-CRIT.TECNICO"/>
      <sheetName val="CALIFICACIÓN"/>
      <sheetName val="DAÑOS 8002"/>
      <sheetName val="DAÑOS 4313 "/>
      <sheetName val="DAÑOS 7805"/>
      <sheetName val="DAÑOS 80MG01"/>
      <sheetName val="INVENT.ALC-CUNETAS 8002"/>
      <sheetName val="INV.ALC-CUNET 4313 - 7805"/>
      <sheetName val="INVENT.ALC-CUNET 80MG01"/>
      <sheetName val="SEÑAL VERTICAL 8002"/>
      <sheetName val="SEÑAL VERTICAL 4313"/>
      <sheetName val="SEÑAL VERTICAL 80MG01"/>
      <sheetName val="SEÑAL HORIZONTAL 8002"/>
      <sheetName val="SEÑAL HORIZONTAL 4313"/>
      <sheetName val="SEÑAL HORIZONTAL 80MG01"/>
      <sheetName val="Estado Resum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monte"/>
      <sheetName val="ESCARIFICACION"/>
      <sheetName val="PR 1"/>
      <sheetName val="PUNITARIOS PARA 241201 2S"/>
      <sheetName val="BANCOS"/>
      <sheetName val="CARGOS"/>
      <sheetName val="EPS"/>
      <sheetName val="PENSIONES"/>
      <sheetName val="items"/>
      <sheetName val="PREACTA 10"/>
      <sheetName val="DATOS"/>
      <sheetName val="PREACTA 9"/>
      <sheetName val="Hoja1"/>
      <sheetName val="ESTADO RED TEC"/>
      <sheetName val="A-HOR"/>
      <sheetName val="INSUMOS"/>
      <sheetName val="PRECIOS"/>
      <sheetName val="PREACTA 6"/>
      <sheetName val="TARIFAS"/>
      <sheetName val="Res-Accide-10"/>
      <sheetName val="TABLA 2008"/>
      <sheetName val="Equipo"/>
      <sheetName val="Excavación Mat. Común Estacione"/>
      <sheetName val="Demolición Pavimento"/>
      <sheetName val="Insum"/>
      <sheetName val="Presup_Cancha"/>
      <sheetName val="TRANSPORTE"/>
      <sheetName val="PUNITARIOS%20PARA%20241201%202S"/>
      <sheetName val="SUB APU"/>
    </sheetNames>
    <sheetDataSet>
      <sheetData sheetId="0" refreshError="1">
        <row r="48">
          <cell r="E48">
            <v>6</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a  aaInformación GRUPO 4\A MIn"/>
      <sheetName val="#¡REF"/>
      <sheetName val="INDICMICROEMP"/>
      <sheetName val="Informacion"/>
      <sheetName val="Hoja1"/>
      <sheetName val="AMC"/>
      <sheetName val="Basico"/>
      <sheetName val="Iva"/>
      <sheetName val="Total"/>
      <sheetName val="amc_acta"/>
      <sheetName val="amc_bas"/>
      <sheetName val="amc_iva"/>
      <sheetName val="amc_total"/>
      <sheetName val="amc_anticip"/>
      <sheetName val="Datos"/>
      <sheetName val="aCCIDENTES%20DE%201995%20-%2019"/>
      <sheetName val="aCCIDENTES DE 1995 - 1996.xls"/>
      <sheetName val="CONT_ADI"/>
      <sheetName val="items"/>
      <sheetName val="ACTA DE MODIFICACION  (2)"/>
      <sheetName val="MATERIALES"/>
      <sheetName val="Datos Básicos"/>
      <sheetName val="SALARIOS"/>
      <sheetName val="SUB APU"/>
      <sheetName val="Informe"/>
      <sheetName val="Seguim-16"/>
      <sheetName val="INV"/>
      <sheetName val="AASHTO"/>
      <sheetName val="PESOS"/>
      <sheetName val="otros"/>
      <sheetName val="PRESUPUESTO"/>
      <sheetName val="Formulario N° 4"/>
      <sheetName val="EQUIPO"/>
      <sheetName val="Base Muestras"/>
      <sheetName val="[aCCIDENTES DE 1995 - 1996.xls]"/>
      <sheetName val="Res-Accide-10"/>
      <sheetName val="_a  aaInformación GRUPO 4_A MIn"/>
      <sheetName val="\Users\avargase\AppData\Local\M"/>
      <sheetName val="\\Escritorio\amv 2011\a  aaInfo"/>
      <sheetName val="\Mini HP Enero 2015\Proyectos i"/>
      <sheetName val="\C\Users\avargase\AppData\Local"/>
      <sheetName val="\Volumes\USB PIOLIN\Escritorio\"/>
    </sheetNames>
    <definedNames>
      <definedName name="absc"/>
    </definedNames>
    <sheetDataSet>
      <sheetData sheetId="0" refreshError="1"/>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sheetName val="a%20%20aaInformación"/>
      <sheetName val="Informacion"/>
      <sheetName val="aCCIDENTES DE 1995 - 1996"/>
      <sheetName val="a%20%20aaInformaci%C3%B3n"/>
      <sheetName val="BASES"/>
      <sheetName val="CDItem"/>
      <sheetName val="\MANTENIMIENTO RUTA 1001_MARZO "/>
      <sheetName val="ANEXO IX"/>
      <sheetName val="Presupuesto"/>
      <sheetName val="CONT_ADI"/>
      <sheetName val="Formulario N° 4"/>
      <sheetName val="MATERIALES"/>
      <sheetName val="EQUIPO"/>
      <sheetName val="otros"/>
      <sheetName val="Datos"/>
      <sheetName val="Cuadrillas"/>
      <sheetName val="Jornal"/>
      <sheetName val="APUs"/>
      <sheetName val="INSUMOS"/>
      <sheetName val="PptoGral"/>
      <sheetName val="\I\MANTENIMIENTO RUTA 1001_MARZ"/>
      <sheetName val="\F\MANTENIMIENTO RUTA 1001_MARZ"/>
      <sheetName val="a__aaInformación"/>
      <sheetName val="a__aaInformación1"/>
      <sheetName val="a__aaInformación2"/>
      <sheetName val="\\SERVIDOR\Public2\MANTENIMIENT"/>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enido"/>
      <sheetName val="Generalidades 1"/>
      <sheetName val="Generalidades 2,3"/>
      <sheetName val="Mapa estado 4"/>
      <sheetName val="Semáforo 5"/>
      <sheetName val="Semáforo 6"/>
      <sheetName val="Tortas 7"/>
      <sheetName val="Acciden-Señal 7A"/>
      <sheetName val="Puentes 8"/>
      <sheetName val="Críticos 9"/>
      <sheetName val="Emerg 9A"/>
      <sheetName val="Res-Accide-10"/>
      <sheetName val="Acci-Ago-11"/>
      <sheetName val="Acc-Ago-11a"/>
      <sheetName val="Acci-Sep-12"/>
      <sheetName val="Acci-Sep-12 (2)"/>
      <sheetName val="ACCI-JUL-13"/>
      <sheetName val="Acc Ago-Sep"/>
      <sheetName val="BASES"/>
      <sheetName val="ESTADO RED"/>
      <sheetName val="CDItem"/>
      <sheetName val="Acc Ago-Sep.x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s>
    <definedNames>
      <definedName name="absc"/>
    </defined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GRUPO"/>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U PART"/>
      <sheetName val="A. P. U."/>
      <sheetName val="Listado"/>
      <sheetName val="PPTOS"/>
      <sheetName val="Borrable"/>
      <sheetName val="Análisis de precios"/>
      <sheetName val="Analisis de Precios Unitarios A"/>
      <sheetName val="INDICMICROEMP"/>
      <sheetName val="Analisis%20de%20Precios%20Unita"/>
      <sheetName val="ESTADO RED"/>
      <sheetName val="CARRETERAS"/>
      <sheetName val="GENERALIDADES "/>
      <sheetName val="APU_PART1"/>
      <sheetName val="A__P__U_1"/>
      <sheetName val="Analisis_de_Precios_Unitarios_1"/>
      <sheetName val="APU_PART"/>
      <sheetName val="A__P__U_"/>
      <sheetName val="Analisis_de_Precios_Unitarios_A"/>
      <sheetName val="A_ P_ U_"/>
      <sheetName val="INDICE"/>
      <sheetName val="Puntajes"/>
      <sheetName val="TOTCAPIT"/>
      <sheetName val="JORNABAS"/>
      <sheetName val="MATERIALES"/>
      <sheetName val="TOTCUADEQ"/>
      <sheetName val="TOTCUADMO"/>
      <sheetName val="Anexo No. 5"/>
      <sheetName val="Datos"/>
      <sheetName val="5094-2003"/>
      <sheetName val="FINANCIERA"/>
      <sheetName val="PREACTA"/>
      <sheetName val="ESTADO VÍA-CRIT.TECNICO"/>
      <sheetName val="FLUJOS"/>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precios"/>
      <sheetName val="Remo. derr."/>
      <sheetName val="Limp. mec. Alcant."/>
      <sheetName val="Res-Accide-10"/>
      <sheetName val="Hoja1"/>
      <sheetName val="Equipo"/>
      <sheetName val="materiales"/>
      <sheetName val="otros"/>
    </sheetNames>
    <sheetDataSet>
      <sheetData sheetId="0">
        <row r="52">
          <cell r="H52">
            <v>46548</v>
          </cell>
        </row>
      </sheetData>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 0"/>
      <sheetName val="PR 1"/>
      <sheetName val="PR 2"/>
      <sheetName val="PR 3"/>
      <sheetName val="PR 4"/>
      <sheetName val="PR 5"/>
      <sheetName val="PR 6"/>
      <sheetName val="PR 7"/>
      <sheetName val="PR 8"/>
      <sheetName val="PR 9"/>
      <sheetName val="PR 10"/>
      <sheetName val="PR 11"/>
      <sheetName val="PR 12"/>
      <sheetName val="PR 13"/>
      <sheetName val="PR 14"/>
      <sheetName val="PR 15"/>
      <sheetName val="PR 16"/>
      <sheetName val="PR 17"/>
      <sheetName val="PR18"/>
      <sheetName val="PR 19"/>
      <sheetName val="PR 20"/>
      <sheetName val="PR 21"/>
      <sheetName val="PR 22"/>
      <sheetName val="PR 23"/>
      <sheetName val="PR 24"/>
      <sheetName val="PR 25"/>
      <sheetName val="PR 26"/>
      <sheetName val="PR 27"/>
      <sheetName val="PR 28"/>
      <sheetName val="PR 29"/>
      <sheetName val="PR 30"/>
      <sheetName val="PR 31"/>
      <sheetName val="PR 32"/>
      <sheetName val="PR 33"/>
      <sheetName val="PR 34"/>
      <sheetName val="PR 35"/>
      <sheetName val="PR 36"/>
      <sheetName val="PR 37"/>
      <sheetName val="PR38"/>
      <sheetName val="PR 39"/>
      <sheetName val="PR 40"/>
      <sheetName val="PR 41"/>
      <sheetName val="PR 42"/>
      <sheetName val="PR 43"/>
      <sheetName val="PR 44"/>
      <sheetName val="PR 45"/>
      <sheetName val="PR 46"/>
      <sheetName val="PR 47"/>
      <sheetName val="PR 48"/>
      <sheetName val="PR 49"/>
      <sheetName val="Cuadro Estado"/>
    </sheetNames>
    <sheetDataSet>
      <sheetData sheetId="0"/>
      <sheetData sheetId="1" refreshError="1">
        <row r="2">
          <cell r="A2" t="str">
            <v>INVÍAS - TERRITORIAL CORDOBA - GRUPO 3</v>
          </cell>
        </row>
        <row r="4">
          <cell r="A4" t="str">
            <v>DETERMINACIÓN Y CALIFICACIÓN DEL ESTADO DE LA RED VIAL CON CRITERIOS TÉCNICOS (MARZO 2005)</v>
          </cell>
        </row>
        <row r="5">
          <cell r="A5" t="str">
            <v>Documento base: "Normas para la Determinación y Calificación del Estado de la Red Vial"(Revisión N° 1 - Febrero 2003) preparado por  INVÍAS - Subdirección de Conservación</v>
          </cell>
        </row>
        <row r="7">
          <cell r="A7" t="str">
            <v>SECCIÓN: PR 1</v>
          </cell>
        </row>
        <row r="9">
          <cell r="B9" t="str">
            <v>Nombre de la Ruta:</v>
          </cell>
          <cell r="C9" t="str">
            <v>Monteria - Lorica</v>
          </cell>
          <cell r="F9" t="str">
            <v>Longitud de calzada (m):</v>
          </cell>
          <cell r="I9">
            <v>947</v>
          </cell>
        </row>
        <row r="10">
          <cell r="B10" t="str">
            <v>Nombre del Tramo:</v>
          </cell>
          <cell r="C10" t="str">
            <v>Monteria - Cerete - Lorica</v>
          </cell>
          <cell r="F10" t="str">
            <v>Ancho promedio de calzada (m):</v>
          </cell>
          <cell r="I10">
            <v>6.8</v>
          </cell>
        </row>
        <row r="11">
          <cell r="B11" t="str">
            <v>Nombre del Sector:</v>
          </cell>
          <cell r="C11" t="str">
            <v>Monteria - Cerete - Lorica</v>
          </cell>
          <cell r="F11" t="str">
            <v>Longitud de berma (m):</v>
          </cell>
          <cell r="I11">
            <v>947</v>
          </cell>
        </row>
        <row r="12">
          <cell r="B12" t="str">
            <v>Código:</v>
          </cell>
          <cell r="C12">
            <v>2103</v>
          </cell>
          <cell r="F12" t="str">
            <v>Ancho promedio de las bermas (m):</v>
          </cell>
          <cell r="I12">
            <v>1.25</v>
          </cell>
        </row>
        <row r="14">
          <cell r="A14" t="str">
            <v>PARÁMETRO</v>
          </cell>
          <cell r="B14" t="str">
            <v>ELEMENTO</v>
          </cell>
          <cell r="C14" t="str">
            <v>Daño</v>
          </cell>
          <cell r="D14" t="str">
            <v>Área (m2)</v>
          </cell>
          <cell r="E14" t="str">
            <v>Parámetro</v>
          </cell>
          <cell r="G14" t="str">
            <v>Valor</v>
          </cell>
          <cell r="H14" t="str">
            <v>Calif. Parcial</v>
          </cell>
          <cell r="I14" t="str">
            <v>Peso Parcial</v>
          </cell>
          <cell r="J14" t="str">
            <v>Calif. Pond.</v>
          </cell>
        </row>
        <row r="15">
          <cell r="A15" t="str">
            <v>CORONA</v>
          </cell>
          <cell r="B15" t="str">
            <v>CALZADA</v>
          </cell>
          <cell r="C15" t="str">
            <v xml:space="preserve"> Baches (m²)</v>
          </cell>
          <cell r="D15">
            <v>0</v>
          </cell>
          <cell r="E15" t="str">
            <v>Área dañada (%)</v>
          </cell>
          <cell r="G15">
            <v>0</v>
          </cell>
          <cell r="H15">
            <v>5</v>
          </cell>
          <cell r="I15">
            <v>0.14000000000000001</v>
          </cell>
          <cell r="J15">
            <v>0.7</v>
          </cell>
        </row>
        <row r="16">
          <cell r="C16" t="str">
            <v xml:space="preserve"> Fisuras (m²)</v>
          </cell>
          <cell r="D16">
            <v>64.396000000000001</v>
          </cell>
          <cell r="E16" t="str">
            <v>Área dañada (%)</v>
          </cell>
          <cell r="G16">
            <v>1</v>
          </cell>
          <cell r="H16">
            <v>4.88</v>
          </cell>
          <cell r="I16">
            <v>7.0000000000000007E-2</v>
          </cell>
          <cell r="J16">
            <v>0.34</v>
          </cell>
        </row>
        <row r="17">
          <cell r="C17" t="str">
            <v xml:space="preserve"> Deformaciones (m²)</v>
          </cell>
          <cell r="D17">
            <v>65</v>
          </cell>
          <cell r="E17" t="str">
            <v>Área dañada (%)</v>
          </cell>
          <cell r="G17">
            <v>1.01</v>
          </cell>
          <cell r="H17">
            <v>4.75</v>
          </cell>
          <cell r="I17">
            <v>0.105</v>
          </cell>
          <cell r="J17">
            <v>0.5</v>
          </cell>
        </row>
        <row r="18">
          <cell r="C18" t="str">
            <v xml:space="preserve"> Desprendimientos (m²)</v>
          </cell>
          <cell r="D18">
            <v>0</v>
          </cell>
          <cell r="E18" t="str">
            <v>Área dañada (%)</v>
          </cell>
          <cell r="G18">
            <v>0</v>
          </cell>
          <cell r="H18">
            <v>5</v>
          </cell>
          <cell r="I18">
            <v>0.105</v>
          </cell>
          <cell r="J18">
            <v>0.53</v>
          </cell>
        </row>
        <row r="19">
          <cell r="C19" t="str">
            <v xml:space="preserve"> Ahuellamiento (mm)</v>
          </cell>
          <cell r="D19">
            <v>0</v>
          </cell>
          <cell r="E19" t="str">
            <v>Ahuellamiento prom. (mm)</v>
          </cell>
          <cell r="G19">
            <v>0</v>
          </cell>
          <cell r="H19">
            <v>5</v>
          </cell>
          <cell r="I19">
            <v>0.105</v>
          </cell>
          <cell r="J19">
            <v>0.53</v>
          </cell>
        </row>
        <row r="20">
          <cell r="C20" t="str">
            <v xml:space="preserve"> Otros daños (m²)</v>
          </cell>
          <cell r="D20">
            <v>0</v>
          </cell>
          <cell r="E20" t="str">
            <v>Área dañada (%)</v>
          </cell>
          <cell r="G20">
            <v>0</v>
          </cell>
          <cell r="H20">
            <v>5</v>
          </cell>
          <cell r="I20">
            <v>0.105</v>
          </cell>
          <cell r="J20">
            <v>0.53</v>
          </cell>
          <cell r="K20">
            <v>3.1300000000000008</v>
          </cell>
          <cell r="L20" t="str">
            <v>Bueno</v>
          </cell>
        </row>
        <row r="21">
          <cell r="B21" t="str">
            <v>BERMAS</v>
          </cell>
          <cell r="C21" t="str">
            <v xml:space="preserve"> Daños totales (m²)</v>
          </cell>
          <cell r="D21">
            <v>7</v>
          </cell>
          <cell r="E21" t="str">
            <v>Área dañada (%)</v>
          </cell>
          <cell r="G21">
            <v>0.59</v>
          </cell>
          <cell r="H21">
            <v>4.88</v>
          </cell>
          <cell r="I21">
            <v>7.0000000000000007E-2</v>
          </cell>
          <cell r="J21">
            <v>0.34</v>
          </cell>
          <cell r="K21">
            <v>0.34</v>
          </cell>
          <cell r="L21" t="str">
            <v>Bueno</v>
          </cell>
        </row>
        <row r="23">
          <cell r="A23" t="str">
            <v>PARÁMETRO</v>
          </cell>
          <cell r="B23" t="str">
            <v>ELEMENTO</v>
          </cell>
          <cell r="C23" t="str">
            <v>Cant. Requerida</v>
          </cell>
          <cell r="D23" t="str">
            <v>Criterio</v>
          </cell>
          <cell r="E23" t="str">
            <v>Cant. Buena</v>
          </cell>
          <cell r="F23" t="str">
            <v>Cant. Reg.</v>
          </cell>
          <cell r="G23" t="str">
            <v>Cant. Mala</v>
          </cell>
          <cell r="H23" t="str">
            <v>Calif. Parcial</v>
          </cell>
          <cell r="I23" t="str">
            <v>Peso Parcial</v>
          </cell>
          <cell r="J23" t="str">
            <v>Calif. Pond.</v>
          </cell>
        </row>
        <row r="24">
          <cell r="A24" t="str">
            <v>DRENAJE</v>
          </cell>
          <cell r="B24" t="str">
            <v>CUNETAS (m)</v>
          </cell>
          <cell r="C24">
            <v>0</v>
          </cell>
          <cell r="D24" t="str">
            <v>Funcionalidad</v>
          </cell>
          <cell r="E24">
            <v>0</v>
          </cell>
          <cell r="F24">
            <v>0</v>
          </cell>
          <cell r="G24">
            <v>0</v>
          </cell>
          <cell r="H24">
            <v>5</v>
          </cell>
          <cell r="I24">
            <v>3.125E-2</v>
          </cell>
          <cell r="J24">
            <v>0.16</v>
          </cell>
        </row>
        <row r="25">
          <cell r="D25" t="str">
            <v>Suficiencia</v>
          </cell>
          <cell r="E25" t="str">
            <v>No se requieren</v>
          </cell>
          <cell r="H25">
            <v>5</v>
          </cell>
          <cell r="I25">
            <v>2.5000000000000001E-2</v>
          </cell>
          <cell r="J25">
            <v>0.13</v>
          </cell>
          <cell r="K25">
            <v>0.29000000000000004</v>
          </cell>
          <cell r="L25" t="str">
            <v/>
          </cell>
        </row>
        <row r="26">
          <cell r="B26" t="str">
            <v>ALCANTARILLAS (U)</v>
          </cell>
          <cell r="C26">
            <v>0</v>
          </cell>
          <cell r="D26" t="str">
            <v>Funcionalidad</v>
          </cell>
          <cell r="E26">
            <v>0</v>
          </cell>
          <cell r="F26">
            <v>0</v>
          </cell>
          <cell r="G26">
            <v>0</v>
          </cell>
          <cell r="H26">
            <v>5</v>
          </cell>
          <cell r="I26">
            <v>3.125E-2</v>
          </cell>
          <cell r="J26">
            <v>0.16</v>
          </cell>
        </row>
        <row r="27">
          <cell r="D27" t="str">
            <v>Suficiencia</v>
          </cell>
          <cell r="E27" t="str">
            <v>No se requieren</v>
          </cell>
          <cell r="H27">
            <v>5</v>
          </cell>
          <cell r="I27">
            <v>1.8749999999999999E-2</v>
          </cell>
          <cell r="J27">
            <v>0.09</v>
          </cell>
          <cell r="K27">
            <v>0.25</v>
          </cell>
          <cell r="L27" t="str">
            <v/>
          </cell>
        </row>
        <row r="28">
          <cell r="B28" t="str">
            <v>PUENTES Y PONT.</v>
          </cell>
          <cell r="C28">
            <v>1</v>
          </cell>
          <cell r="D28" t="str">
            <v>Estado</v>
          </cell>
          <cell r="E28">
            <v>1</v>
          </cell>
          <cell r="F28">
            <v>0</v>
          </cell>
          <cell r="G28">
            <v>0</v>
          </cell>
          <cell r="H28">
            <v>5</v>
          </cell>
          <cell r="I28">
            <v>1.8749999999999999E-2</v>
          </cell>
          <cell r="J28">
            <v>0.09</v>
          </cell>
          <cell r="K28">
            <v>0.09</v>
          </cell>
          <cell r="L28" t="str">
            <v>Bueno</v>
          </cell>
        </row>
        <row r="30">
          <cell r="A30" t="str">
            <v>PARÁMETRO</v>
          </cell>
          <cell r="B30" t="str">
            <v>ELEMENTO</v>
          </cell>
          <cell r="C30" t="str">
            <v>Cant. Requerida</v>
          </cell>
          <cell r="D30" t="str">
            <v>Criterio</v>
          </cell>
          <cell r="E30" t="str">
            <v>Buenas</v>
          </cell>
          <cell r="F30" t="str">
            <v>Regulares</v>
          </cell>
          <cell r="G30" t="str">
            <v>Malas</v>
          </cell>
          <cell r="H30" t="str">
            <v>Calif. Parc.</v>
          </cell>
          <cell r="I30" t="str">
            <v>Peso Parcial</v>
          </cell>
          <cell r="J30" t="str">
            <v>Calif. Pond.</v>
          </cell>
        </row>
        <row r="31">
          <cell r="A31" t="str">
            <v>SEÑALIZACIÓN</v>
          </cell>
          <cell r="B31" t="str">
            <v>VERTICAL (U)</v>
          </cell>
          <cell r="C31">
            <v>10</v>
          </cell>
          <cell r="D31" t="str">
            <v>Estado</v>
          </cell>
          <cell r="E31">
            <v>10</v>
          </cell>
          <cell r="F31">
            <v>0</v>
          </cell>
          <cell r="G31">
            <v>0</v>
          </cell>
          <cell r="H31">
            <v>5</v>
          </cell>
          <cell r="I31">
            <v>2.5000000000000001E-2</v>
          </cell>
          <cell r="J31">
            <v>0.13</v>
          </cell>
        </row>
        <row r="32">
          <cell r="D32" t="str">
            <v>Suficiencia</v>
          </cell>
          <cell r="E32" t="str">
            <v>Si</v>
          </cell>
          <cell r="H32">
            <v>5</v>
          </cell>
          <cell r="I32">
            <v>2.5000000000000001E-2</v>
          </cell>
          <cell r="J32">
            <v>0.13</v>
          </cell>
          <cell r="K32">
            <v>0.26</v>
          </cell>
          <cell r="L32" t="str">
            <v>Bueno</v>
          </cell>
        </row>
        <row r="33">
          <cell r="B33" t="str">
            <v>HORIZONTAL (m)</v>
          </cell>
          <cell r="C33">
            <v>2841</v>
          </cell>
          <cell r="D33" t="str">
            <v>Estado</v>
          </cell>
          <cell r="E33">
            <v>0</v>
          </cell>
          <cell r="F33">
            <v>2841</v>
          </cell>
          <cell r="G33">
            <v>0</v>
          </cell>
          <cell r="H33">
            <v>2.5</v>
          </cell>
          <cell r="I33">
            <v>3.7499999999999999E-2</v>
          </cell>
          <cell r="J33">
            <v>0.09</v>
          </cell>
        </row>
        <row r="34">
          <cell r="D34" t="str">
            <v>Suficiencia</v>
          </cell>
          <cell r="E34" t="str">
            <v>Si</v>
          </cell>
          <cell r="H34">
            <v>5</v>
          </cell>
          <cell r="I34">
            <v>3.7499999999999999E-2</v>
          </cell>
          <cell r="J34">
            <v>0.19</v>
          </cell>
          <cell r="K34">
            <v>0.28000000000000003</v>
          </cell>
          <cell r="L34" t="str">
            <v>Regular</v>
          </cell>
        </row>
        <row r="36">
          <cell r="A36" t="str">
            <v>PARÁMETRO</v>
          </cell>
          <cell r="B36" t="str">
            <v>ELEMENTO</v>
          </cell>
          <cell r="C36" t="str">
            <v>Elemento</v>
          </cell>
          <cell r="E36" t="str">
            <v>Criterio</v>
          </cell>
          <cell r="H36" t="str">
            <v>Calif. Parcial</v>
          </cell>
          <cell r="I36" t="str">
            <v>Peso Parcial</v>
          </cell>
          <cell r="J36" t="str">
            <v>Calif. Pond.</v>
          </cell>
        </row>
        <row r="37">
          <cell r="A37" t="str">
            <v>ZONAS LATERALES</v>
          </cell>
          <cell r="C37" t="str">
            <v>Taludes Inestables (m):</v>
          </cell>
          <cell r="D37">
            <v>0</v>
          </cell>
          <cell r="E37" t="str">
            <v xml:space="preserve"> No existen</v>
          </cell>
          <cell r="H37">
            <v>5</v>
          </cell>
          <cell r="I37">
            <v>0.05</v>
          </cell>
          <cell r="J37">
            <v>0.25</v>
          </cell>
          <cell r="K37">
            <v>0.25</v>
          </cell>
          <cell r="L37" t="str">
            <v>Bueno</v>
          </cell>
        </row>
        <row r="39">
          <cell r="F39" t="str">
            <v>CALIFICACIÓN TOTAL DE LA SECCIÓN:</v>
          </cell>
          <cell r="J39">
            <v>4.8899999999999997</v>
          </cell>
        </row>
        <row r="40">
          <cell r="A40" t="str">
            <v>NOTA:</v>
          </cell>
          <cell r="B40" t="str">
            <v>El ingeniero sólo deberá introducir los datos requeridos para los campos en blanco. Lo demás lo calcula el programa.</v>
          </cell>
        </row>
        <row r="41">
          <cell r="G41" t="str">
            <v>ESTADO DE LA SECCIÓN:</v>
          </cell>
          <cell r="J41" t="str">
            <v>Bueno</v>
          </cell>
          <cell r="K41">
            <v>4.8900000000000006</v>
          </cell>
          <cell r="L41" t="str">
            <v>Bueno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sheetPr>
  <dimension ref="B1:HP100"/>
  <sheetViews>
    <sheetView showGridLines="0" tabSelected="1" view="pageBreakPreview" topLeftCell="A66" zoomScaleNormal="100" zoomScaleSheetLayoutView="100" workbookViewId="0">
      <selection activeCell="E83" sqref="E83"/>
    </sheetView>
  </sheetViews>
  <sheetFormatPr baseColWidth="10" defaultColWidth="12.5703125" defaultRowHeight="16.5" x14ac:dyDescent="0.3"/>
  <cols>
    <col min="1" max="1" width="1.85546875" style="5" customWidth="1"/>
    <col min="2" max="2" width="9.7109375" style="1" customWidth="1"/>
    <col min="3" max="3" width="48.5703125" style="2" customWidth="1"/>
    <col min="4" max="4" width="15.85546875" style="2" customWidth="1"/>
    <col min="5" max="5" width="13.7109375" style="3" customWidth="1"/>
    <col min="6" max="6" width="14.85546875" style="4" customWidth="1"/>
    <col min="7" max="7" width="21" style="4" customWidth="1"/>
    <col min="8" max="8" width="2" style="91" customWidth="1"/>
    <col min="9" max="9" width="16" style="4" customWidth="1"/>
    <col min="10" max="10" width="1.7109375" style="91" customWidth="1"/>
    <col min="11" max="11" width="2.85546875" style="4" customWidth="1"/>
    <col min="12" max="12" width="14.5703125" style="4" customWidth="1"/>
    <col min="13" max="13" width="14.28515625" style="55" customWidth="1"/>
    <col min="14" max="14" width="14.5703125" style="4" hidden="1" customWidth="1"/>
    <col min="15" max="224" width="11.5703125" style="4" customWidth="1"/>
    <col min="225" max="16384" width="12.5703125" style="5"/>
  </cols>
  <sheetData>
    <row r="1" spans="2:224" ht="43.5" customHeight="1" x14ac:dyDescent="0.3">
      <c r="B1" s="133" t="s">
        <v>51</v>
      </c>
      <c r="C1" s="133"/>
      <c r="D1" s="133"/>
      <c r="E1" s="133"/>
      <c r="F1" s="133"/>
      <c r="G1" s="133"/>
    </row>
    <row r="2" spans="2:224" ht="17.25" thickBot="1" x14ac:dyDescent="0.35">
      <c r="B2" s="134"/>
      <c r="C2" s="134"/>
      <c r="D2" s="134"/>
      <c r="E2" s="134"/>
      <c r="F2" s="134"/>
      <c r="G2" s="134"/>
      <c r="N2" s="4" t="s">
        <v>34</v>
      </c>
    </row>
    <row r="3" spans="2:224" ht="15" customHeight="1" thickBot="1" x14ac:dyDescent="0.35">
      <c r="B3" s="134"/>
      <c r="C3" s="134"/>
      <c r="D3" s="134"/>
      <c r="E3" s="135"/>
      <c r="F3" s="136" t="str">
        <f>+CONCATENATE(N2,SUM(G10,G28,G59),N3)</f>
        <v>PLAZO: 13 MESES</v>
      </c>
      <c r="G3" s="137"/>
      <c r="I3" s="6"/>
      <c r="K3" s="6"/>
      <c r="M3" s="56"/>
      <c r="N3" s="4" t="s">
        <v>35</v>
      </c>
    </row>
    <row r="4" spans="2:224" ht="11.25" customHeight="1" x14ac:dyDescent="0.3">
      <c r="B4" s="7"/>
      <c r="C4" s="7"/>
      <c r="D4" s="7"/>
      <c r="E4" s="7"/>
      <c r="F4" s="8"/>
      <c r="G4" s="8"/>
    </row>
    <row r="5" spans="2:224" s="9" customFormat="1" ht="11.25" customHeight="1" x14ac:dyDescent="0.3">
      <c r="B5" s="138" t="s">
        <v>23</v>
      </c>
      <c r="C5" s="138"/>
      <c r="D5" s="138"/>
      <c r="E5" s="138"/>
      <c r="F5" s="138"/>
      <c r="G5" s="138"/>
      <c r="H5" s="91"/>
      <c r="I5" s="4"/>
      <c r="J5" s="91"/>
      <c r="K5" s="4"/>
      <c r="L5" s="4"/>
      <c r="M5" s="55"/>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row>
    <row r="6" spans="2:224" s="9" customFormat="1" ht="14.25" customHeight="1" thickBot="1" x14ac:dyDescent="0.35">
      <c r="B6" s="10"/>
      <c r="C6" s="11"/>
      <c r="D6" s="11"/>
      <c r="E6" s="11"/>
      <c r="F6" s="11"/>
      <c r="G6" s="11"/>
      <c r="H6" s="91"/>
      <c r="I6" s="4"/>
      <c r="J6" s="91"/>
      <c r="K6" s="4"/>
      <c r="L6" s="4"/>
      <c r="M6" s="55"/>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row>
    <row r="7" spans="2:224" s="9" customFormat="1" ht="16.5" customHeight="1" x14ac:dyDescent="0.3">
      <c r="B7" s="139" t="s">
        <v>0</v>
      </c>
      <c r="C7" s="141" t="s">
        <v>1</v>
      </c>
      <c r="D7" s="142"/>
      <c r="E7" s="80" t="s">
        <v>21</v>
      </c>
      <c r="F7" s="12" t="s">
        <v>2</v>
      </c>
      <c r="G7" s="13" t="s">
        <v>3</v>
      </c>
      <c r="H7" s="91"/>
      <c r="I7" s="4"/>
      <c r="J7" s="91"/>
      <c r="K7" s="4"/>
      <c r="L7" s="4"/>
      <c r="M7" s="55"/>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row>
    <row r="8" spans="2:224" s="9" customFormat="1" ht="16.5" customHeight="1" x14ac:dyDescent="0.3">
      <c r="B8" s="140"/>
      <c r="C8" s="143"/>
      <c r="D8" s="144"/>
      <c r="E8" s="44" t="s">
        <v>22</v>
      </c>
      <c r="F8" s="14" t="s">
        <v>4</v>
      </c>
      <c r="G8" s="15" t="s">
        <v>5</v>
      </c>
      <c r="H8" s="91"/>
      <c r="I8" s="4"/>
      <c r="J8" s="91"/>
      <c r="K8" s="4"/>
      <c r="L8" s="4"/>
      <c r="M8" s="55"/>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row>
    <row r="9" spans="2:224" s="9" customFormat="1" ht="17.25" customHeight="1" thickBot="1" x14ac:dyDescent="0.35">
      <c r="B9" s="45" t="s">
        <v>6</v>
      </c>
      <c r="C9" s="145"/>
      <c r="D9" s="146"/>
      <c r="E9" s="46" t="s">
        <v>7</v>
      </c>
      <c r="F9" s="16" t="s">
        <v>8</v>
      </c>
      <c r="G9" s="17" t="s">
        <v>29</v>
      </c>
      <c r="H9" s="91"/>
      <c r="I9" s="4"/>
      <c r="J9" s="91"/>
      <c r="K9" s="4"/>
      <c r="L9" s="4"/>
      <c r="M9" s="55"/>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row>
    <row r="10" spans="2:224" s="9" customFormat="1" ht="12" customHeight="1" thickBot="1" x14ac:dyDescent="0.35">
      <c r="B10" s="109" t="s">
        <v>43</v>
      </c>
      <c r="C10" s="110"/>
      <c r="D10" s="110"/>
      <c r="E10" s="110"/>
      <c r="F10" s="110"/>
      <c r="G10" s="18">
        <v>0.5</v>
      </c>
      <c r="H10" s="91"/>
      <c r="I10" s="4"/>
      <c r="J10" s="91"/>
      <c r="K10" s="4"/>
      <c r="L10" s="4"/>
      <c r="M10" s="55"/>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row>
    <row r="11" spans="2:224" s="9" customFormat="1" x14ac:dyDescent="0.3">
      <c r="B11" s="19"/>
      <c r="C11" s="111" t="s">
        <v>17</v>
      </c>
      <c r="D11" s="111"/>
      <c r="E11" s="111"/>
      <c r="F11" s="111"/>
      <c r="G11" s="112"/>
      <c r="H11" s="91"/>
      <c r="I11" s="4"/>
      <c r="J11" s="91"/>
      <c r="K11" s="4"/>
      <c r="L11" s="4"/>
      <c r="M11" s="55"/>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row>
    <row r="12" spans="2:224" s="9" customFormat="1" x14ac:dyDescent="0.3">
      <c r="B12" s="20"/>
      <c r="C12" s="21" t="s">
        <v>9</v>
      </c>
      <c r="D12" s="21"/>
      <c r="E12" s="22"/>
      <c r="F12" s="22"/>
      <c r="G12" s="23"/>
      <c r="H12" s="91"/>
      <c r="I12" s="4"/>
      <c r="J12" s="91"/>
      <c r="K12" s="4"/>
      <c r="L12" s="4"/>
      <c r="M12" s="55"/>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row>
    <row r="13" spans="2:224" s="9" customFormat="1" x14ac:dyDescent="0.3">
      <c r="B13" s="24">
        <v>1</v>
      </c>
      <c r="C13" s="25" t="s">
        <v>44</v>
      </c>
      <c r="D13" s="26"/>
      <c r="E13" s="94"/>
      <c r="F13" s="47">
        <v>0.25</v>
      </c>
      <c r="G13" s="28">
        <f t="shared" ref="G13:G21" si="0">+ROUND(B13*E13*F13*$G$10,0)</f>
        <v>0</v>
      </c>
      <c r="H13" s="91"/>
      <c r="I13" s="4"/>
      <c r="J13" s="91"/>
      <c r="K13" s="4"/>
      <c r="L13" s="4"/>
      <c r="M13" s="55"/>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row>
    <row r="14" spans="2:224" s="9" customFormat="1" hidden="1" x14ac:dyDescent="0.3">
      <c r="B14" s="24"/>
      <c r="C14" s="25" t="s">
        <v>45</v>
      </c>
      <c r="D14" s="26"/>
      <c r="E14" s="95"/>
      <c r="F14" s="27"/>
      <c r="G14" s="28">
        <f t="shared" si="0"/>
        <v>0</v>
      </c>
      <c r="H14" s="91"/>
      <c r="I14" s="4"/>
      <c r="J14" s="91"/>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row>
    <row r="15" spans="2:224" s="9" customFormat="1" hidden="1" x14ac:dyDescent="0.3">
      <c r="B15" s="24"/>
      <c r="C15" s="25" t="s">
        <v>46</v>
      </c>
      <c r="D15" s="26"/>
      <c r="E15" s="95"/>
      <c r="F15" s="27"/>
      <c r="G15" s="28">
        <f t="shared" si="0"/>
        <v>0</v>
      </c>
      <c r="H15" s="91"/>
      <c r="I15" s="4"/>
      <c r="J15" s="91"/>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row>
    <row r="16" spans="2:224" s="9" customFormat="1" hidden="1" x14ac:dyDescent="0.3">
      <c r="B16" s="24"/>
      <c r="C16" s="25" t="s">
        <v>47</v>
      </c>
      <c r="D16" s="26"/>
      <c r="E16" s="95"/>
      <c r="F16" s="27"/>
      <c r="G16" s="28">
        <f t="shared" si="0"/>
        <v>0</v>
      </c>
      <c r="H16" s="91"/>
      <c r="I16" s="4"/>
      <c r="J16" s="91"/>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row>
    <row r="17" spans="2:224" s="9" customFormat="1" x14ac:dyDescent="0.3">
      <c r="B17" s="38">
        <v>1</v>
      </c>
      <c r="C17" s="25" t="s">
        <v>20</v>
      </c>
      <c r="D17" s="26"/>
      <c r="E17" s="95"/>
      <c r="F17" s="47">
        <v>0.25</v>
      </c>
      <c r="G17" s="28">
        <f t="shared" si="0"/>
        <v>0</v>
      </c>
      <c r="H17" s="91"/>
      <c r="I17" s="4"/>
      <c r="J17" s="91"/>
      <c r="K17" s="4"/>
      <c r="L17" s="4"/>
      <c r="M17" s="55"/>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row>
    <row r="18" spans="2:224" s="9" customFormat="1" x14ac:dyDescent="0.3">
      <c r="B18" s="38">
        <v>1</v>
      </c>
      <c r="C18" s="25" t="s">
        <v>19</v>
      </c>
      <c r="D18" s="26"/>
      <c r="E18" s="95"/>
      <c r="F18" s="47">
        <v>0.5</v>
      </c>
      <c r="G18" s="28">
        <f t="shared" si="0"/>
        <v>0</v>
      </c>
      <c r="H18" s="91"/>
      <c r="I18" s="4"/>
      <c r="J18" s="91"/>
      <c r="K18" s="4"/>
      <c r="L18" s="4"/>
      <c r="M18" s="55"/>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row>
    <row r="19" spans="2:224" s="9" customFormat="1" x14ac:dyDescent="0.3">
      <c r="B19" s="38">
        <v>1</v>
      </c>
      <c r="C19" s="25" t="s">
        <v>36</v>
      </c>
      <c r="D19" s="26"/>
      <c r="E19" s="95"/>
      <c r="F19" s="47">
        <v>0.5</v>
      </c>
      <c r="G19" s="28">
        <f t="shared" si="0"/>
        <v>0</v>
      </c>
      <c r="H19" s="91"/>
      <c r="I19" s="4"/>
      <c r="J19" s="91"/>
      <c r="K19" s="4"/>
      <c r="L19" s="4"/>
      <c r="M19" s="55"/>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row>
    <row r="20" spans="2:224" s="9" customFormat="1" x14ac:dyDescent="0.3">
      <c r="B20" s="38">
        <v>1</v>
      </c>
      <c r="C20" s="25" t="s">
        <v>24</v>
      </c>
      <c r="D20" s="26"/>
      <c r="E20" s="95"/>
      <c r="F20" s="47">
        <v>0.25</v>
      </c>
      <c r="G20" s="28">
        <f t="shared" si="0"/>
        <v>0</v>
      </c>
      <c r="H20" s="91"/>
      <c r="I20" s="4"/>
      <c r="J20" s="91"/>
      <c r="K20" s="4"/>
      <c r="L20" s="4"/>
      <c r="M20" s="55"/>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row>
    <row r="21" spans="2:224" s="9" customFormat="1" hidden="1" x14ac:dyDescent="0.3">
      <c r="B21" s="38"/>
      <c r="C21" s="25" t="s">
        <v>18</v>
      </c>
      <c r="D21" s="26"/>
      <c r="E21" s="95"/>
      <c r="F21" s="47"/>
      <c r="G21" s="28">
        <f t="shared" si="0"/>
        <v>0</v>
      </c>
      <c r="H21" s="91"/>
      <c r="I21" s="4"/>
      <c r="J21" s="91"/>
      <c r="K21" s="4"/>
      <c r="L21" s="4"/>
      <c r="M21" s="55"/>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row>
    <row r="22" spans="2:224" s="9" customFormat="1" hidden="1" x14ac:dyDescent="0.3">
      <c r="B22" s="38"/>
      <c r="C22" s="25" t="s">
        <v>37</v>
      </c>
      <c r="D22" s="26"/>
      <c r="E22" s="95"/>
      <c r="F22" s="47"/>
      <c r="G22" s="28"/>
      <c r="H22" s="91"/>
      <c r="I22" s="4"/>
      <c r="J22" s="91"/>
      <c r="K22" s="4"/>
      <c r="L22" s="4"/>
      <c r="M22" s="55"/>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row>
    <row r="23" spans="2:224" s="9" customFormat="1" hidden="1" x14ac:dyDescent="0.3">
      <c r="B23" s="38"/>
      <c r="C23" s="25" t="s">
        <v>25</v>
      </c>
      <c r="D23" s="26"/>
      <c r="E23" s="95"/>
      <c r="F23" s="47"/>
      <c r="G23" s="28">
        <f>+ROUND(B23*E23*F23*$G$10,0)</f>
        <v>0</v>
      </c>
      <c r="H23" s="91"/>
      <c r="I23" s="4"/>
      <c r="J23" s="91"/>
      <c r="K23" s="4"/>
      <c r="L23" s="4"/>
      <c r="M23" s="55"/>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row>
    <row r="24" spans="2:224" s="9" customFormat="1" x14ac:dyDescent="0.3">
      <c r="B24" s="38">
        <v>1</v>
      </c>
      <c r="C24" s="25" t="s">
        <v>26</v>
      </c>
      <c r="D24" s="26"/>
      <c r="E24" s="95"/>
      <c r="F24" s="47">
        <v>0.5</v>
      </c>
      <c r="G24" s="28">
        <f>+ROUND(B24*E24*F24*$G$10,0)</f>
        <v>0</v>
      </c>
      <c r="H24" s="91"/>
      <c r="I24" s="4"/>
      <c r="J24" s="91"/>
      <c r="K24" s="4"/>
      <c r="L24" s="4"/>
      <c r="M24" s="55"/>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row>
    <row r="25" spans="2:224" s="9" customFormat="1" x14ac:dyDescent="0.3">
      <c r="B25" s="31"/>
      <c r="C25" s="113" t="s">
        <v>42</v>
      </c>
      <c r="D25" s="114"/>
      <c r="E25" s="114"/>
      <c r="F25" s="115"/>
      <c r="G25" s="32">
        <f>SUM(G12:G24)</f>
        <v>0</v>
      </c>
      <c r="H25" s="91"/>
      <c r="I25" s="4"/>
      <c r="J25" s="91"/>
      <c r="K25" s="37"/>
      <c r="L25" s="4"/>
      <c r="M25" s="5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row>
    <row r="26" spans="2:224" s="9" customFormat="1" x14ac:dyDescent="0.3">
      <c r="B26" s="33"/>
      <c r="C26" s="116" t="s">
        <v>30</v>
      </c>
      <c r="D26" s="117"/>
      <c r="E26" s="117"/>
      <c r="F26" s="118"/>
      <c r="G26" s="48"/>
      <c r="H26" s="91"/>
      <c r="I26" s="34"/>
      <c r="J26" s="91"/>
      <c r="K26" s="37"/>
      <c r="L26" s="4"/>
      <c r="M26" s="57"/>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row>
    <row r="27" spans="2:224" s="9" customFormat="1" ht="17.25" thickBot="1" x14ac:dyDescent="0.35">
      <c r="B27" s="35"/>
      <c r="C27" s="106" t="s">
        <v>31</v>
      </c>
      <c r="D27" s="107"/>
      <c r="E27" s="107"/>
      <c r="F27" s="108"/>
      <c r="G27" s="36">
        <f>ROUND(+G25*(G26),0)</f>
        <v>0</v>
      </c>
      <c r="H27" s="91"/>
      <c r="I27" s="37"/>
      <c r="J27" s="91"/>
      <c r="K27" s="37"/>
      <c r="L27" s="4"/>
      <c r="M27" s="58"/>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row>
    <row r="28" spans="2:224" s="9" customFormat="1" ht="12" customHeight="1" thickBot="1" x14ac:dyDescent="0.35">
      <c r="B28" s="109" t="s">
        <v>48</v>
      </c>
      <c r="C28" s="110"/>
      <c r="D28" s="110"/>
      <c r="E28" s="110"/>
      <c r="F28" s="110"/>
      <c r="G28" s="18">
        <v>11</v>
      </c>
      <c r="H28" s="91"/>
      <c r="I28" s="37"/>
      <c r="J28" s="91"/>
      <c r="K28" s="37"/>
      <c r="L28" s="4"/>
      <c r="M28" s="58"/>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row>
    <row r="29" spans="2:224" s="9" customFormat="1" x14ac:dyDescent="0.3">
      <c r="B29" s="19"/>
      <c r="C29" s="54" t="s">
        <v>17</v>
      </c>
      <c r="D29" s="54"/>
      <c r="E29" s="54"/>
      <c r="F29" s="54"/>
      <c r="G29" s="60">
        <v>1</v>
      </c>
      <c r="H29" s="91"/>
      <c r="I29" s="37"/>
      <c r="J29" s="91"/>
      <c r="K29" s="37"/>
      <c r="L29" s="4"/>
      <c r="M29" s="58"/>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row>
    <row r="30" spans="2:224" s="9" customFormat="1" x14ac:dyDescent="0.3">
      <c r="B30" s="20"/>
      <c r="C30" s="22" t="s">
        <v>49</v>
      </c>
      <c r="D30" s="22"/>
      <c r="E30" s="22"/>
      <c r="F30" s="22"/>
      <c r="G30" s="23"/>
      <c r="H30" s="91"/>
      <c r="I30" s="37"/>
      <c r="J30" s="91"/>
      <c r="K30" s="37"/>
      <c r="L30" s="4"/>
      <c r="M30" s="58"/>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row>
    <row r="31" spans="2:224" s="9" customFormat="1" x14ac:dyDescent="0.3">
      <c r="B31" s="38">
        <v>1</v>
      </c>
      <c r="C31" s="25" t="str">
        <f t="shared" ref="C31:C42" si="1">+C13</f>
        <v>Director de Interventoria</v>
      </c>
      <c r="D31" s="26"/>
      <c r="E31" s="29">
        <f>+E13</f>
        <v>0</v>
      </c>
      <c r="F31" s="59">
        <v>0.25</v>
      </c>
      <c r="G31" s="28">
        <f>+ROUND(B31*E31*F31*$G$29,0)</f>
        <v>0</v>
      </c>
      <c r="H31" s="91"/>
      <c r="I31" s="37"/>
      <c r="J31" s="91"/>
      <c r="K31" s="37"/>
      <c r="L31" s="43"/>
      <c r="M31" s="58"/>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row>
    <row r="32" spans="2:224" s="9" customFormat="1" x14ac:dyDescent="0.3">
      <c r="B32" s="38">
        <v>1</v>
      </c>
      <c r="C32" s="25" t="str">
        <f t="shared" si="1"/>
        <v>Profesional Especialista en Vias/Pavimentos</v>
      </c>
      <c r="D32" s="26"/>
      <c r="E32" s="29">
        <f t="shared" ref="E32:E42" si="2">+E14</f>
        <v>0</v>
      </c>
      <c r="F32" s="59">
        <v>0.1</v>
      </c>
      <c r="G32" s="28">
        <f t="shared" ref="G32:G42" si="3">+ROUND(B32*E32*F32*$G$29,0)</f>
        <v>0</v>
      </c>
      <c r="H32" s="91"/>
      <c r="I32" s="37"/>
      <c r="J32" s="91"/>
      <c r="K32" s="37"/>
      <c r="L32" s="43"/>
      <c r="M32" s="58"/>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row>
    <row r="33" spans="2:224" s="9" customFormat="1" x14ac:dyDescent="0.3">
      <c r="B33" s="38">
        <v>1</v>
      </c>
      <c r="C33" s="25" t="str">
        <f t="shared" si="1"/>
        <v>Profesional Especialista en Geotecnia</v>
      </c>
      <c r="D33" s="26"/>
      <c r="E33" s="29">
        <f t="shared" si="2"/>
        <v>0</v>
      </c>
      <c r="F33" s="59">
        <v>0.1</v>
      </c>
      <c r="G33" s="28">
        <f t="shared" si="3"/>
        <v>0</v>
      </c>
      <c r="H33" s="91"/>
      <c r="I33" s="37"/>
      <c r="J33" s="91"/>
      <c r="K33" s="37"/>
      <c r="L33" s="43"/>
      <c r="M33" s="58"/>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row>
    <row r="34" spans="2:224" s="9" customFormat="1" x14ac:dyDescent="0.3">
      <c r="B34" s="38">
        <v>1</v>
      </c>
      <c r="C34" s="25" t="str">
        <f t="shared" si="1"/>
        <v>Profesional Especialista en Hidraulica/Hidrologia</v>
      </c>
      <c r="D34" s="26"/>
      <c r="E34" s="29">
        <f t="shared" si="2"/>
        <v>0</v>
      </c>
      <c r="F34" s="59">
        <v>0.1</v>
      </c>
      <c r="G34" s="28">
        <f t="shared" si="3"/>
        <v>0</v>
      </c>
      <c r="H34" s="91"/>
      <c r="I34" s="37"/>
      <c r="J34" s="91"/>
      <c r="K34" s="37"/>
      <c r="L34" s="43"/>
      <c r="M34" s="58"/>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row>
    <row r="35" spans="2:224" s="9" customFormat="1" x14ac:dyDescent="0.3">
      <c r="B35" s="38">
        <v>1</v>
      </c>
      <c r="C35" s="25" t="str">
        <f t="shared" si="1"/>
        <v>Profesional Ambiental</v>
      </c>
      <c r="D35" s="26"/>
      <c r="E35" s="29">
        <f t="shared" si="2"/>
        <v>0</v>
      </c>
      <c r="F35" s="59">
        <v>0.25</v>
      </c>
      <c r="G35" s="28">
        <f t="shared" si="3"/>
        <v>0</v>
      </c>
      <c r="H35" s="91"/>
      <c r="I35" s="37"/>
      <c r="J35" s="91"/>
      <c r="K35" s="37"/>
      <c r="L35" s="43"/>
      <c r="M35" s="58"/>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row>
    <row r="36" spans="2:224" s="9" customFormat="1" x14ac:dyDescent="0.3">
      <c r="B36" s="38">
        <v>1</v>
      </c>
      <c r="C36" s="25" t="str">
        <f t="shared" si="1"/>
        <v>Profesional Social</v>
      </c>
      <c r="D36" s="26"/>
      <c r="E36" s="29">
        <f t="shared" si="2"/>
        <v>0</v>
      </c>
      <c r="F36" s="59">
        <v>0.25</v>
      </c>
      <c r="G36" s="28">
        <f t="shared" si="3"/>
        <v>0</v>
      </c>
      <c r="H36" s="91"/>
      <c r="I36" s="37"/>
      <c r="J36" s="91"/>
      <c r="K36" s="37"/>
      <c r="L36" s="43"/>
      <c r="M36" s="58"/>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row>
    <row r="37" spans="2:224" s="9" customFormat="1" hidden="1" x14ac:dyDescent="0.3">
      <c r="B37" s="38"/>
      <c r="C37" s="25" t="str">
        <f t="shared" si="1"/>
        <v>Profesional Civil (Residente de Interventoria)</v>
      </c>
      <c r="D37" s="26"/>
      <c r="E37" s="29">
        <f t="shared" si="2"/>
        <v>0</v>
      </c>
      <c r="F37" s="59"/>
      <c r="G37" s="28">
        <f t="shared" si="3"/>
        <v>0</v>
      </c>
      <c r="H37" s="91"/>
      <c r="I37" s="37"/>
      <c r="J37" s="91"/>
      <c r="K37" s="37"/>
      <c r="L37" s="43"/>
      <c r="M37" s="58"/>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row>
    <row r="38" spans="2:224" s="9" customFormat="1" hidden="1" x14ac:dyDescent="0.3">
      <c r="B38" s="38"/>
      <c r="C38" s="25" t="str">
        <f t="shared" si="1"/>
        <v>Profesional HSE</v>
      </c>
      <c r="D38" s="26"/>
      <c r="E38" s="29">
        <f t="shared" si="2"/>
        <v>0</v>
      </c>
      <c r="F38" s="59"/>
      <c r="G38" s="28">
        <f t="shared" si="3"/>
        <v>0</v>
      </c>
      <c r="H38" s="91"/>
      <c r="I38" s="37"/>
      <c r="J38" s="91"/>
      <c r="K38" s="37"/>
      <c r="L38" s="43"/>
      <c r="M38" s="5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row>
    <row r="39" spans="2:224" s="9" customFormat="1" hidden="1" x14ac:dyDescent="0.3">
      <c r="B39" s="38"/>
      <c r="C39" s="25" t="str">
        <f t="shared" si="1"/>
        <v>Laboratorista</v>
      </c>
      <c r="D39" s="26"/>
      <c r="E39" s="29">
        <f t="shared" si="2"/>
        <v>0</v>
      </c>
      <c r="F39" s="59"/>
      <c r="G39" s="28">
        <f t="shared" si="3"/>
        <v>0</v>
      </c>
      <c r="H39" s="91"/>
      <c r="I39" s="37"/>
      <c r="J39" s="91"/>
      <c r="K39" s="34"/>
      <c r="L39" s="43"/>
      <c r="M39" s="58"/>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row>
    <row r="40" spans="2:224" s="9" customFormat="1" x14ac:dyDescent="0.3">
      <c r="B40" s="38">
        <v>1</v>
      </c>
      <c r="C40" s="25" t="str">
        <f t="shared" si="1"/>
        <v>Topografo</v>
      </c>
      <c r="D40" s="26"/>
      <c r="E40" s="29">
        <f t="shared" si="2"/>
        <v>0</v>
      </c>
      <c r="F40" s="59">
        <v>0.25</v>
      </c>
      <c r="G40" s="28">
        <f t="shared" si="3"/>
        <v>0</v>
      </c>
      <c r="H40" s="91"/>
      <c r="I40" s="37"/>
      <c r="J40" s="91"/>
      <c r="K40" s="37"/>
      <c r="L40" s="43"/>
      <c r="M40" s="58"/>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row>
    <row r="41" spans="2:224" s="9" customFormat="1" x14ac:dyDescent="0.3">
      <c r="B41" s="38">
        <v>1</v>
      </c>
      <c r="C41" s="25" t="str">
        <f t="shared" si="1"/>
        <v>Cadenero</v>
      </c>
      <c r="D41" s="26"/>
      <c r="E41" s="29">
        <f t="shared" si="2"/>
        <v>0</v>
      </c>
      <c r="F41" s="59">
        <v>0.25</v>
      </c>
      <c r="G41" s="28">
        <f t="shared" si="3"/>
        <v>0</v>
      </c>
      <c r="H41" s="91"/>
      <c r="I41" s="37"/>
      <c r="J41" s="91"/>
      <c r="K41" s="37"/>
      <c r="L41" s="43"/>
      <c r="M41" s="58"/>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row>
    <row r="42" spans="2:224" s="9" customFormat="1" x14ac:dyDescent="0.3">
      <c r="B42" s="38">
        <v>1</v>
      </c>
      <c r="C42" s="25" t="str">
        <f t="shared" si="1"/>
        <v>Profesional Control Documental</v>
      </c>
      <c r="D42" s="26"/>
      <c r="E42" s="29">
        <f t="shared" si="2"/>
        <v>0</v>
      </c>
      <c r="F42" s="59">
        <v>0.25</v>
      </c>
      <c r="G42" s="28">
        <f t="shared" si="3"/>
        <v>0</v>
      </c>
      <c r="H42" s="91"/>
      <c r="I42" s="37"/>
      <c r="J42" s="91"/>
      <c r="K42" s="37"/>
      <c r="L42" s="43"/>
      <c r="M42" s="58"/>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row>
    <row r="43" spans="2:224" s="9" customFormat="1" x14ac:dyDescent="0.3">
      <c r="B43" s="20"/>
      <c r="C43" s="22" t="s">
        <v>50</v>
      </c>
      <c r="D43" s="22"/>
      <c r="E43" s="22"/>
      <c r="F43" s="22"/>
      <c r="G43" s="61">
        <v>10</v>
      </c>
      <c r="H43" s="91"/>
      <c r="I43" s="37"/>
      <c r="J43" s="91"/>
      <c r="K43" s="37"/>
      <c r="L43" s="4"/>
      <c r="M43" s="58"/>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row>
    <row r="44" spans="2:224" s="9" customFormat="1" x14ac:dyDescent="0.3">
      <c r="B44" s="38">
        <v>1</v>
      </c>
      <c r="C44" s="25" t="str">
        <f>+C31</f>
        <v>Director de Interventoria</v>
      </c>
      <c r="D44" s="26"/>
      <c r="E44" s="29">
        <f>+E31</f>
        <v>0</v>
      </c>
      <c r="F44" s="59">
        <v>0.25</v>
      </c>
      <c r="G44" s="28">
        <f>+ROUND(B44*E44*F44*$G$43,0)</f>
        <v>0</v>
      </c>
      <c r="H44" s="91"/>
      <c r="I44" s="37"/>
      <c r="J44" s="91"/>
      <c r="K44" s="37"/>
      <c r="L44" s="43"/>
      <c r="M44" s="58"/>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row>
    <row r="45" spans="2:224" s="9" customFormat="1" x14ac:dyDescent="0.3">
      <c r="B45" s="38">
        <v>1</v>
      </c>
      <c r="C45" s="25" t="str">
        <f t="shared" ref="C45:C55" si="4">+C32</f>
        <v>Profesional Especialista en Vias/Pavimentos</v>
      </c>
      <c r="D45" s="26"/>
      <c r="E45" s="29">
        <f t="shared" ref="E45:E55" si="5">+E32</f>
        <v>0</v>
      </c>
      <c r="F45" s="59">
        <v>0.05</v>
      </c>
      <c r="G45" s="28">
        <f t="shared" ref="G45:G55" si="6">+ROUND(B45*E45*F45*$G$43,0)</f>
        <v>0</v>
      </c>
      <c r="H45" s="91"/>
      <c r="I45" s="37"/>
      <c r="J45" s="91"/>
      <c r="K45" s="37"/>
      <c r="L45" s="43"/>
      <c r="M45" s="58"/>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row>
    <row r="46" spans="2:224" s="9" customFormat="1" x14ac:dyDescent="0.3">
      <c r="B46" s="38">
        <v>1</v>
      </c>
      <c r="C46" s="25" t="str">
        <f t="shared" si="4"/>
        <v>Profesional Especialista en Geotecnia</v>
      </c>
      <c r="D46" s="26"/>
      <c r="E46" s="29">
        <f t="shared" si="5"/>
        <v>0</v>
      </c>
      <c r="F46" s="59">
        <v>0.05</v>
      </c>
      <c r="G46" s="28">
        <f t="shared" si="6"/>
        <v>0</v>
      </c>
      <c r="H46" s="91"/>
      <c r="I46" s="37"/>
      <c r="J46" s="91"/>
      <c r="K46" s="37"/>
      <c r="L46" s="43"/>
      <c r="M46" s="58"/>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row>
    <row r="47" spans="2:224" s="9" customFormat="1" x14ac:dyDescent="0.3">
      <c r="B47" s="38">
        <v>1</v>
      </c>
      <c r="C47" s="25" t="str">
        <f t="shared" si="4"/>
        <v>Profesional Especialista en Hidraulica/Hidrologia</v>
      </c>
      <c r="D47" s="26"/>
      <c r="E47" s="29">
        <f t="shared" si="5"/>
        <v>0</v>
      </c>
      <c r="F47" s="59">
        <v>0.05</v>
      </c>
      <c r="G47" s="28">
        <f t="shared" si="6"/>
        <v>0</v>
      </c>
      <c r="H47" s="91"/>
      <c r="I47" s="37"/>
      <c r="J47" s="91"/>
      <c r="K47" s="37"/>
      <c r="L47" s="43"/>
      <c r="M47" s="58"/>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row>
    <row r="48" spans="2:224" s="9" customFormat="1" x14ac:dyDescent="0.3">
      <c r="B48" s="38">
        <v>1</v>
      </c>
      <c r="C48" s="25" t="str">
        <f t="shared" si="4"/>
        <v>Profesional Ambiental</v>
      </c>
      <c r="D48" s="26"/>
      <c r="E48" s="29">
        <f t="shared" si="5"/>
        <v>0</v>
      </c>
      <c r="F48" s="59">
        <v>1</v>
      </c>
      <c r="G48" s="28">
        <f t="shared" si="6"/>
        <v>0</v>
      </c>
      <c r="H48" s="91"/>
      <c r="I48" s="37"/>
      <c r="J48" s="91"/>
      <c r="K48" s="37"/>
      <c r="L48" s="43"/>
      <c r="M48" s="5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row>
    <row r="49" spans="2:224" s="9" customFormat="1" x14ac:dyDescent="0.3">
      <c r="B49" s="38">
        <v>1</v>
      </c>
      <c r="C49" s="25" t="str">
        <f t="shared" si="4"/>
        <v>Profesional Social</v>
      </c>
      <c r="D49" s="26"/>
      <c r="E49" s="29">
        <f t="shared" si="5"/>
        <v>0</v>
      </c>
      <c r="F49" s="59">
        <v>1</v>
      </c>
      <c r="G49" s="28">
        <f t="shared" si="6"/>
        <v>0</v>
      </c>
      <c r="H49" s="91"/>
      <c r="I49" s="37"/>
      <c r="J49" s="91"/>
      <c r="K49" s="37"/>
      <c r="L49" s="43"/>
      <c r="M49" s="58"/>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row>
    <row r="50" spans="2:224" s="9" customFormat="1" x14ac:dyDescent="0.3">
      <c r="B50" s="38">
        <v>1</v>
      </c>
      <c r="C50" s="25" t="str">
        <f t="shared" si="4"/>
        <v>Profesional Civil (Residente de Interventoria)</v>
      </c>
      <c r="D50" s="26"/>
      <c r="E50" s="29">
        <f t="shared" si="5"/>
        <v>0</v>
      </c>
      <c r="F50" s="59">
        <v>1</v>
      </c>
      <c r="G50" s="28">
        <f t="shared" si="6"/>
        <v>0</v>
      </c>
      <c r="H50" s="91"/>
      <c r="I50" s="37"/>
      <c r="J50" s="91"/>
      <c r="K50" s="37"/>
      <c r="L50" s="43"/>
      <c r="M50" s="58"/>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row>
    <row r="51" spans="2:224" s="9" customFormat="1" x14ac:dyDescent="0.3">
      <c r="B51" s="38">
        <v>1</v>
      </c>
      <c r="C51" s="25" t="str">
        <f t="shared" si="4"/>
        <v>Profesional HSE</v>
      </c>
      <c r="D51" s="26"/>
      <c r="E51" s="29">
        <f t="shared" si="5"/>
        <v>0</v>
      </c>
      <c r="F51" s="59">
        <v>1</v>
      </c>
      <c r="G51" s="28">
        <f t="shared" si="6"/>
        <v>0</v>
      </c>
      <c r="H51" s="91"/>
      <c r="I51" s="37"/>
      <c r="J51" s="91"/>
      <c r="K51" s="37"/>
      <c r="L51" s="43"/>
      <c r="M51" s="58"/>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row>
    <row r="52" spans="2:224" s="9" customFormat="1" x14ac:dyDescent="0.3">
      <c r="B52" s="38">
        <v>1</v>
      </c>
      <c r="C52" s="25" t="str">
        <f t="shared" si="4"/>
        <v>Laboratorista</v>
      </c>
      <c r="D52" s="26"/>
      <c r="E52" s="29">
        <f t="shared" si="5"/>
        <v>0</v>
      </c>
      <c r="F52" s="59">
        <v>0.5</v>
      </c>
      <c r="G52" s="28">
        <f t="shared" si="6"/>
        <v>0</v>
      </c>
      <c r="H52" s="91"/>
      <c r="I52" s="37"/>
      <c r="J52" s="91"/>
      <c r="K52" s="34"/>
      <c r="L52" s="43"/>
      <c r="M52" s="58"/>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row>
    <row r="53" spans="2:224" s="9" customFormat="1" x14ac:dyDescent="0.3">
      <c r="B53" s="38">
        <v>1</v>
      </c>
      <c r="C53" s="25" t="str">
        <f t="shared" si="4"/>
        <v>Topografo</v>
      </c>
      <c r="D53" s="26"/>
      <c r="E53" s="29">
        <f t="shared" si="5"/>
        <v>0</v>
      </c>
      <c r="F53" s="59">
        <v>1</v>
      </c>
      <c r="G53" s="28">
        <f t="shared" si="6"/>
        <v>0</v>
      </c>
      <c r="H53" s="91"/>
      <c r="I53" s="37"/>
      <c r="J53" s="91"/>
      <c r="K53" s="37"/>
      <c r="L53" s="43"/>
      <c r="M53" s="58"/>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row>
    <row r="54" spans="2:224" s="9" customFormat="1" x14ac:dyDescent="0.3">
      <c r="B54" s="38">
        <v>1</v>
      </c>
      <c r="C54" s="25" t="str">
        <f t="shared" si="4"/>
        <v>Cadenero</v>
      </c>
      <c r="D54" s="26"/>
      <c r="E54" s="29">
        <f t="shared" si="5"/>
        <v>0</v>
      </c>
      <c r="F54" s="59">
        <v>1</v>
      </c>
      <c r="G54" s="28">
        <f t="shared" si="6"/>
        <v>0</v>
      </c>
      <c r="H54" s="91"/>
      <c r="I54" s="37"/>
      <c r="J54" s="91"/>
      <c r="K54" s="37"/>
      <c r="L54" s="43"/>
      <c r="M54" s="58"/>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row>
    <row r="55" spans="2:224" s="9" customFormat="1" x14ac:dyDescent="0.3">
      <c r="B55" s="38">
        <v>1</v>
      </c>
      <c r="C55" s="25" t="str">
        <f t="shared" si="4"/>
        <v>Profesional Control Documental</v>
      </c>
      <c r="D55" s="26"/>
      <c r="E55" s="29">
        <f t="shared" si="5"/>
        <v>0</v>
      </c>
      <c r="F55" s="59">
        <v>1</v>
      </c>
      <c r="G55" s="28">
        <f t="shared" si="6"/>
        <v>0</v>
      </c>
      <c r="H55" s="91"/>
      <c r="I55" s="37"/>
      <c r="J55" s="91"/>
      <c r="K55" s="37"/>
      <c r="L55" s="43"/>
      <c r="M55" s="58"/>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row>
    <row r="56" spans="2:224" s="9" customFormat="1" x14ac:dyDescent="0.3">
      <c r="B56" s="31"/>
      <c r="C56" s="113" t="s">
        <v>42</v>
      </c>
      <c r="D56" s="114"/>
      <c r="E56" s="114"/>
      <c r="F56" s="115"/>
      <c r="G56" s="32">
        <f>SUM(G30:G42)+SUM(G44:G55)</f>
        <v>0</v>
      </c>
      <c r="H56" s="91"/>
      <c r="I56" s="37"/>
      <c r="J56" s="91"/>
      <c r="K56" s="37"/>
      <c r="L56" s="39"/>
      <c r="M56" s="58"/>
      <c r="N56" s="53"/>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row>
    <row r="57" spans="2:224" s="9" customFormat="1" x14ac:dyDescent="0.3">
      <c r="B57" s="33"/>
      <c r="C57" s="116" t="s">
        <v>30</v>
      </c>
      <c r="D57" s="117"/>
      <c r="E57" s="117"/>
      <c r="F57" s="118"/>
      <c r="G57" s="49">
        <f>+G26</f>
        <v>0</v>
      </c>
      <c r="H57" s="91"/>
      <c r="I57" s="34"/>
      <c r="J57" s="91"/>
      <c r="K57" s="37"/>
      <c r="L57" s="4"/>
      <c r="M57" s="57"/>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row>
    <row r="58" spans="2:224" s="9" customFormat="1" ht="17.25" thickBot="1" x14ac:dyDescent="0.35">
      <c r="B58" s="35"/>
      <c r="C58" s="106" t="s">
        <v>32</v>
      </c>
      <c r="D58" s="107"/>
      <c r="E58" s="107"/>
      <c r="F58" s="108"/>
      <c r="G58" s="36">
        <f>ROUND(+G56*(G57),0)</f>
        <v>0</v>
      </c>
      <c r="H58" s="91"/>
      <c r="I58" s="37"/>
      <c r="J58" s="91"/>
      <c r="K58" s="37"/>
      <c r="L58" s="4"/>
      <c r="M58" s="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row>
    <row r="59" spans="2:224" s="9" customFormat="1" ht="12" customHeight="1" thickBot="1" x14ac:dyDescent="0.35">
      <c r="B59" s="109" t="s">
        <v>27</v>
      </c>
      <c r="C59" s="110"/>
      <c r="D59" s="110"/>
      <c r="E59" s="110"/>
      <c r="F59" s="110"/>
      <c r="G59" s="18">
        <v>1.5</v>
      </c>
      <c r="H59" s="91"/>
      <c r="I59" s="37"/>
      <c r="J59" s="91"/>
      <c r="K59" s="37"/>
      <c r="L59" s="4"/>
      <c r="M59" s="58"/>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row>
    <row r="60" spans="2:224" s="9" customFormat="1" x14ac:dyDescent="0.3">
      <c r="B60" s="19"/>
      <c r="C60" s="111" t="s">
        <v>17</v>
      </c>
      <c r="D60" s="111"/>
      <c r="E60" s="111"/>
      <c r="F60" s="111"/>
      <c r="G60" s="112"/>
      <c r="H60" s="91"/>
      <c r="I60" s="37"/>
      <c r="J60" s="91"/>
      <c r="K60" s="37"/>
      <c r="L60" s="4"/>
      <c r="M60" s="58"/>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row>
    <row r="61" spans="2:224" s="9" customFormat="1" x14ac:dyDescent="0.3">
      <c r="B61" s="20"/>
      <c r="C61" s="22" t="s">
        <v>9</v>
      </c>
      <c r="D61" s="22"/>
      <c r="E61" s="22"/>
      <c r="F61" s="22"/>
      <c r="G61" s="23"/>
      <c r="H61" s="91"/>
      <c r="I61" s="37"/>
      <c r="J61" s="91"/>
      <c r="K61" s="34"/>
      <c r="L61" s="4"/>
      <c r="M61" s="58"/>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row>
    <row r="62" spans="2:224" s="9" customFormat="1" x14ac:dyDescent="0.3">
      <c r="B62" s="38">
        <v>1</v>
      </c>
      <c r="C62" s="25" t="str">
        <f>+C31</f>
        <v>Director de Interventoria</v>
      </c>
      <c r="D62" s="26"/>
      <c r="E62" s="29">
        <f>+E31</f>
        <v>0</v>
      </c>
      <c r="F62" s="47">
        <v>0.25</v>
      </c>
      <c r="G62" s="28">
        <f>+ROUND(B62*E62*F62*$G$59,0)</f>
        <v>0</v>
      </c>
      <c r="H62" s="91"/>
      <c r="I62" s="37"/>
      <c r="J62" s="91"/>
      <c r="K62" s="37"/>
      <c r="L62" s="4"/>
      <c r="M62" s="58"/>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row>
    <row r="63" spans="2:224" s="9" customFormat="1" hidden="1" x14ac:dyDescent="0.3">
      <c r="B63" s="38"/>
      <c r="C63" s="25" t="str">
        <f t="shared" ref="C63:C73" si="7">+C32</f>
        <v>Profesional Especialista en Vias/Pavimentos</v>
      </c>
      <c r="D63" s="26"/>
      <c r="E63" s="29">
        <f t="shared" ref="E63:E73" si="8">+E32</f>
        <v>0</v>
      </c>
      <c r="F63" s="47"/>
      <c r="G63" s="28"/>
      <c r="H63" s="91"/>
      <c r="I63" s="37"/>
      <c r="J63" s="91"/>
      <c r="K63" s="37"/>
      <c r="L63" s="4"/>
      <c r="M63" s="58"/>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row>
    <row r="64" spans="2:224" s="9" customFormat="1" hidden="1" x14ac:dyDescent="0.3">
      <c r="B64" s="38"/>
      <c r="C64" s="25" t="str">
        <f t="shared" si="7"/>
        <v>Profesional Especialista en Geotecnia</v>
      </c>
      <c r="D64" s="26"/>
      <c r="E64" s="29">
        <f t="shared" si="8"/>
        <v>0</v>
      </c>
      <c r="F64" s="47"/>
      <c r="G64" s="28"/>
      <c r="H64" s="91"/>
      <c r="I64" s="37"/>
      <c r="J64" s="91"/>
      <c r="K64" s="37"/>
      <c r="L64" s="4"/>
      <c r="M64" s="58"/>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row>
    <row r="65" spans="2:224" s="9" customFormat="1" hidden="1" x14ac:dyDescent="0.3">
      <c r="B65" s="38"/>
      <c r="C65" s="25" t="str">
        <f t="shared" si="7"/>
        <v>Profesional Especialista en Hidraulica/Hidrologia</v>
      </c>
      <c r="D65" s="26"/>
      <c r="E65" s="29">
        <f t="shared" si="8"/>
        <v>0</v>
      </c>
      <c r="F65" s="47"/>
      <c r="G65" s="28"/>
      <c r="H65" s="91"/>
      <c r="I65" s="37"/>
      <c r="J65" s="91"/>
      <c r="K65" s="37"/>
      <c r="L65" s="4"/>
      <c r="M65" s="58"/>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row>
    <row r="66" spans="2:224" s="9" customFormat="1" x14ac:dyDescent="0.3">
      <c r="B66" s="38">
        <v>1</v>
      </c>
      <c r="C66" s="25" t="str">
        <f t="shared" si="7"/>
        <v>Profesional Ambiental</v>
      </c>
      <c r="D66" s="26"/>
      <c r="E66" s="29">
        <f t="shared" si="8"/>
        <v>0</v>
      </c>
      <c r="F66" s="47">
        <v>0.25</v>
      </c>
      <c r="G66" s="28">
        <f t="shared" ref="G66:G73" si="9">+ROUND(B66*E66*F66*$G$59,0)</f>
        <v>0</v>
      </c>
      <c r="H66" s="91"/>
      <c r="I66" s="37"/>
      <c r="J66" s="91"/>
      <c r="K66" s="37"/>
      <c r="L66" s="4"/>
      <c r="M66" s="58"/>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row>
    <row r="67" spans="2:224" s="9" customFormat="1" x14ac:dyDescent="0.3">
      <c r="B67" s="38">
        <v>1</v>
      </c>
      <c r="C67" s="25" t="str">
        <f t="shared" si="7"/>
        <v>Profesional Social</v>
      </c>
      <c r="D67" s="26"/>
      <c r="E67" s="29">
        <f t="shared" si="8"/>
        <v>0</v>
      </c>
      <c r="F67" s="47">
        <v>0.5</v>
      </c>
      <c r="G67" s="28">
        <f t="shared" si="9"/>
        <v>0</v>
      </c>
      <c r="H67" s="91"/>
      <c r="I67" s="37"/>
      <c r="J67" s="91"/>
      <c r="K67" s="37"/>
      <c r="L67" s="4"/>
      <c r="M67" s="58"/>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row>
    <row r="68" spans="2:224" s="9" customFormat="1" x14ac:dyDescent="0.3">
      <c r="B68" s="38">
        <v>1</v>
      </c>
      <c r="C68" s="25" t="str">
        <f t="shared" si="7"/>
        <v>Profesional Civil (Residente de Interventoria)</v>
      </c>
      <c r="D68" s="26"/>
      <c r="E68" s="29">
        <f t="shared" si="8"/>
        <v>0</v>
      </c>
      <c r="F68" s="47">
        <v>0.5</v>
      </c>
      <c r="G68" s="28">
        <f t="shared" si="9"/>
        <v>0</v>
      </c>
      <c r="H68" s="91"/>
      <c r="I68" s="37"/>
      <c r="J68" s="91"/>
      <c r="K68" s="4"/>
      <c r="L68" s="4"/>
      <c r="M68" s="5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row>
    <row r="69" spans="2:224" s="9" customFormat="1" x14ac:dyDescent="0.3">
      <c r="B69" s="38">
        <v>1</v>
      </c>
      <c r="C69" s="25" t="str">
        <f t="shared" si="7"/>
        <v>Profesional HSE</v>
      </c>
      <c r="D69" s="26"/>
      <c r="E69" s="29">
        <f t="shared" si="8"/>
        <v>0</v>
      </c>
      <c r="F69" s="47">
        <v>0.25</v>
      </c>
      <c r="G69" s="28">
        <f t="shared" si="9"/>
        <v>0</v>
      </c>
      <c r="H69" s="91"/>
      <c r="I69" s="37"/>
      <c r="J69" s="91"/>
      <c r="K69" s="4"/>
      <c r="L69" s="4"/>
      <c r="M69" s="58"/>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row>
    <row r="70" spans="2:224" s="9" customFormat="1" hidden="1" x14ac:dyDescent="0.3">
      <c r="B70" s="79"/>
      <c r="C70" s="25" t="str">
        <f t="shared" si="7"/>
        <v>Laboratorista</v>
      </c>
      <c r="D70" s="30"/>
      <c r="E70" s="29">
        <f t="shared" si="8"/>
        <v>0</v>
      </c>
      <c r="F70" s="50"/>
      <c r="G70" s="28">
        <f t="shared" si="9"/>
        <v>0</v>
      </c>
      <c r="H70" s="91"/>
      <c r="I70" s="37"/>
      <c r="J70" s="91"/>
      <c r="K70" s="4"/>
      <c r="L70" s="4"/>
      <c r="M70" s="58"/>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row>
    <row r="71" spans="2:224" s="9" customFormat="1" hidden="1" x14ac:dyDescent="0.3">
      <c r="B71" s="79"/>
      <c r="C71" s="25" t="str">
        <f t="shared" si="7"/>
        <v>Topografo</v>
      </c>
      <c r="D71" s="30"/>
      <c r="E71" s="29">
        <f t="shared" si="8"/>
        <v>0</v>
      </c>
      <c r="F71" s="50"/>
      <c r="G71" s="28">
        <f t="shared" si="9"/>
        <v>0</v>
      </c>
      <c r="H71" s="91"/>
      <c r="I71" s="37"/>
      <c r="J71" s="91"/>
      <c r="K71" s="4"/>
      <c r="L71" s="4"/>
      <c r="M71" s="58"/>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row>
    <row r="72" spans="2:224" s="9" customFormat="1" hidden="1" x14ac:dyDescent="0.3">
      <c r="B72" s="79"/>
      <c r="C72" s="25" t="str">
        <f t="shared" si="7"/>
        <v>Cadenero</v>
      </c>
      <c r="D72" s="30"/>
      <c r="E72" s="29">
        <f t="shared" si="8"/>
        <v>0</v>
      </c>
      <c r="F72" s="50"/>
      <c r="G72" s="28">
        <f t="shared" si="9"/>
        <v>0</v>
      </c>
      <c r="H72" s="91"/>
      <c r="I72" s="37"/>
      <c r="J72" s="91"/>
      <c r="K72" s="4"/>
      <c r="L72" s="4"/>
      <c r="M72" s="58"/>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row>
    <row r="73" spans="2:224" s="9" customFormat="1" x14ac:dyDescent="0.3">
      <c r="B73" s="79">
        <v>1</v>
      </c>
      <c r="C73" s="25" t="str">
        <f t="shared" si="7"/>
        <v>Profesional Control Documental</v>
      </c>
      <c r="D73" s="30"/>
      <c r="E73" s="29">
        <f t="shared" si="8"/>
        <v>0</v>
      </c>
      <c r="F73" s="50">
        <v>0.5</v>
      </c>
      <c r="G73" s="28">
        <f t="shared" si="9"/>
        <v>0</v>
      </c>
      <c r="H73" s="91"/>
      <c r="I73" s="37"/>
      <c r="J73" s="91"/>
      <c r="K73" s="4"/>
      <c r="L73" s="4"/>
      <c r="M73" s="58"/>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row>
    <row r="74" spans="2:224" s="9" customFormat="1" x14ac:dyDescent="0.3">
      <c r="B74" s="31"/>
      <c r="C74" s="113" t="s">
        <v>42</v>
      </c>
      <c r="D74" s="114"/>
      <c r="E74" s="114"/>
      <c r="F74" s="115"/>
      <c r="G74" s="32">
        <f>SUM(G61:G73)</f>
        <v>0</v>
      </c>
      <c r="H74" s="91"/>
      <c r="I74" s="37"/>
      <c r="J74" s="91"/>
      <c r="K74" s="43"/>
      <c r="L74" s="4"/>
      <c r="M74" s="58"/>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row>
    <row r="75" spans="2:224" s="9" customFormat="1" x14ac:dyDescent="0.3">
      <c r="B75" s="33"/>
      <c r="C75" s="116" t="s">
        <v>30</v>
      </c>
      <c r="D75" s="117"/>
      <c r="E75" s="117"/>
      <c r="F75" s="118"/>
      <c r="G75" s="49">
        <f>+G57</f>
        <v>0</v>
      </c>
      <c r="H75" s="91"/>
      <c r="I75" s="34"/>
      <c r="J75" s="91"/>
      <c r="K75" s="4"/>
      <c r="L75" s="4"/>
      <c r="M75" s="57"/>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row>
    <row r="76" spans="2:224" s="9" customFormat="1" ht="17.25" thickBot="1" x14ac:dyDescent="0.35">
      <c r="B76" s="35"/>
      <c r="C76" s="106" t="s">
        <v>33</v>
      </c>
      <c r="D76" s="107"/>
      <c r="E76" s="107"/>
      <c r="F76" s="108"/>
      <c r="G76" s="36">
        <f>ROUND(+G74*(G75),0)</f>
        <v>0</v>
      </c>
      <c r="H76" s="91"/>
      <c r="I76" s="37"/>
      <c r="J76" s="91"/>
      <c r="K76" s="4"/>
      <c r="L76" s="4"/>
      <c r="M76" s="58"/>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row>
    <row r="77" spans="2:224" s="9" customFormat="1" x14ac:dyDescent="0.3">
      <c r="B77" s="98" t="s">
        <v>28</v>
      </c>
      <c r="C77" s="99"/>
      <c r="D77" s="99"/>
      <c r="E77" s="99"/>
      <c r="F77" s="100"/>
      <c r="G77" s="104">
        <f>+G76+G58+G27</f>
        <v>0</v>
      </c>
      <c r="H77" s="91"/>
      <c r="I77" s="37"/>
      <c r="J77" s="91"/>
      <c r="K77" s="4"/>
      <c r="L77" s="4"/>
      <c r="M77" s="58"/>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row>
    <row r="78" spans="2:224" s="9" customFormat="1" ht="16.5" customHeight="1" thickBot="1" x14ac:dyDescent="0.35">
      <c r="B78" s="101"/>
      <c r="C78" s="102"/>
      <c r="D78" s="102"/>
      <c r="E78" s="102"/>
      <c r="F78" s="103"/>
      <c r="G78" s="105"/>
      <c r="H78" s="91"/>
      <c r="I78" s="37"/>
      <c r="J78" s="91"/>
      <c r="K78" s="4"/>
      <c r="L78" s="4"/>
      <c r="M78" s="58"/>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row>
    <row r="79" spans="2:224" s="9" customFormat="1" x14ac:dyDescent="0.3">
      <c r="B79" s="148" t="s">
        <v>0</v>
      </c>
      <c r="C79" s="150" t="s">
        <v>10</v>
      </c>
      <c r="D79" s="152" t="s">
        <v>11</v>
      </c>
      <c r="E79" s="154" t="s">
        <v>13</v>
      </c>
      <c r="F79" s="81" t="s">
        <v>12</v>
      </c>
      <c r="G79" s="62" t="s">
        <v>3</v>
      </c>
      <c r="H79" s="91"/>
      <c r="I79" s="82"/>
      <c r="J79" s="82"/>
      <c r="K79" s="82"/>
      <c r="N79" s="82"/>
      <c r="P79" s="82"/>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row>
    <row r="80" spans="2:224" s="9" customFormat="1" x14ac:dyDescent="0.3">
      <c r="B80" s="149"/>
      <c r="C80" s="150"/>
      <c r="D80" s="152"/>
      <c r="E80" s="155"/>
      <c r="F80" s="14" t="s">
        <v>14</v>
      </c>
      <c r="G80" s="15" t="s">
        <v>5</v>
      </c>
      <c r="H80" s="91"/>
      <c r="I80" s="82"/>
      <c r="J80" s="82"/>
      <c r="K80" s="82"/>
      <c r="N80" s="82"/>
      <c r="P80" s="82"/>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row>
    <row r="81" spans="2:224" s="9" customFormat="1" ht="17.25" thickBot="1" x14ac:dyDescent="0.35">
      <c r="B81" s="63" t="s">
        <v>56</v>
      </c>
      <c r="C81" s="151"/>
      <c r="D81" s="153"/>
      <c r="E81" s="16" t="s">
        <v>57</v>
      </c>
      <c r="F81" s="16" t="s">
        <v>58</v>
      </c>
      <c r="G81" s="17" t="s">
        <v>59</v>
      </c>
      <c r="H81" s="91"/>
      <c r="I81" s="82"/>
      <c r="J81" s="82"/>
      <c r="K81" s="82"/>
      <c r="L81" s="82"/>
      <c r="M81" s="82"/>
      <c r="N81" s="82"/>
      <c r="O81" s="82"/>
      <c r="P81" s="82"/>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row>
    <row r="82" spans="2:224" s="9" customFormat="1" ht="21" customHeight="1" x14ac:dyDescent="0.3">
      <c r="B82" s="71"/>
      <c r="C82" s="72" t="s">
        <v>15</v>
      </c>
      <c r="D82" s="72"/>
      <c r="E82" s="72"/>
      <c r="F82" s="72"/>
      <c r="G82" s="73"/>
      <c r="H82" s="91"/>
      <c r="I82" s="92" t="s">
        <v>60</v>
      </c>
      <c r="J82" s="83" t="s">
        <v>61</v>
      </c>
      <c r="K82" s="82"/>
      <c r="L82" s="82"/>
      <c r="M82" s="82"/>
      <c r="N82" s="82"/>
      <c r="O82" s="82"/>
      <c r="P82" s="82"/>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row>
    <row r="83" spans="2:224" s="9" customFormat="1" ht="22.5" x14ac:dyDescent="0.3">
      <c r="B83" s="64">
        <v>2</v>
      </c>
      <c r="C83" s="65" t="s">
        <v>62</v>
      </c>
      <c r="D83" s="66" t="s">
        <v>63</v>
      </c>
      <c r="E83" s="77">
        <v>11</v>
      </c>
      <c r="F83" s="96"/>
      <c r="G83" s="67">
        <f>ROUND(F83*E83*B83,0)</f>
        <v>0</v>
      </c>
      <c r="H83" s="91"/>
      <c r="I83" s="82"/>
      <c r="J83" s="82"/>
      <c r="K83" s="82"/>
      <c r="L83" s="82"/>
      <c r="M83" s="82"/>
      <c r="N83" s="82"/>
      <c r="O83" s="82"/>
      <c r="P83" s="82"/>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row>
    <row r="84" spans="2:224" s="9" customFormat="1" x14ac:dyDescent="0.3">
      <c r="B84" s="38">
        <v>1</v>
      </c>
      <c r="C84" s="65" t="s">
        <v>64</v>
      </c>
      <c r="D84" s="66" t="s">
        <v>63</v>
      </c>
      <c r="E84" s="77">
        <v>11</v>
      </c>
      <c r="F84" s="96"/>
      <c r="G84" s="67">
        <f t="shared" ref="G84:G85" si="10">ROUND(F84*E84*B84,0)</f>
        <v>0</v>
      </c>
      <c r="H84" s="91"/>
      <c r="I84" s="82"/>
      <c r="J84" s="82"/>
      <c r="K84" s="82"/>
      <c r="L84" s="82"/>
      <c r="M84" s="82"/>
      <c r="N84" s="82"/>
      <c r="O84" s="82"/>
      <c r="P84" s="82"/>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row>
    <row r="85" spans="2:224" s="9" customFormat="1" ht="17.25" thickBot="1" x14ac:dyDescent="0.35">
      <c r="B85" s="74">
        <v>1</v>
      </c>
      <c r="C85" s="75" t="s">
        <v>67</v>
      </c>
      <c r="D85" s="76" t="s">
        <v>68</v>
      </c>
      <c r="E85" s="78">
        <v>1</v>
      </c>
      <c r="F85" s="97"/>
      <c r="G85" s="68">
        <f t="shared" si="10"/>
        <v>0</v>
      </c>
      <c r="H85" s="91"/>
      <c r="I85" s="82"/>
      <c r="J85" s="82"/>
      <c r="K85" s="82"/>
      <c r="L85" s="82"/>
      <c r="M85" s="82"/>
      <c r="N85" s="82"/>
      <c r="O85" s="82"/>
      <c r="P85" s="82"/>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row>
    <row r="86" spans="2:224" s="9" customFormat="1" x14ac:dyDescent="0.3">
      <c r="B86" s="69"/>
      <c r="C86" s="147" t="s">
        <v>65</v>
      </c>
      <c r="D86" s="147"/>
      <c r="E86" s="147"/>
      <c r="F86" s="147"/>
      <c r="G86" s="70">
        <f>SUM(G82:G85)</f>
        <v>0</v>
      </c>
      <c r="H86" s="91"/>
      <c r="I86" s="82"/>
      <c r="J86" s="82"/>
      <c r="K86" s="82"/>
      <c r="L86" s="82"/>
      <c r="M86" s="82"/>
      <c r="N86" s="82"/>
      <c r="O86" s="82"/>
      <c r="P86" s="82"/>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row>
    <row r="87" spans="2:224" s="9" customFormat="1" x14ac:dyDescent="0.3">
      <c r="B87" s="40"/>
      <c r="C87" s="128" t="s">
        <v>66</v>
      </c>
      <c r="D87" s="128"/>
      <c r="E87" s="128"/>
      <c r="F87" s="128"/>
      <c r="G87" s="51">
        <f>+G77+G86</f>
        <v>0</v>
      </c>
      <c r="H87" s="91"/>
      <c r="I87" s="93"/>
      <c r="J87" s="93"/>
      <c r="K87" s="82"/>
      <c r="L87" s="93"/>
      <c r="M87" s="84"/>
      <c r="N87" s="82"/>
      <c r="O87" s="82"/>
      <c r="P87" s="82"/>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row>
    <row r="88" spans="2:224" s="9" customFormat="1" x14ac:dyDescent="0.3">
      <c r="B88" s="40"/>
      <c r="C88" s="128" t="s">
        <v>54</v>
      </c>
      <c r="D88" s="128"/>
      <c r="E88" s="128"/>
      <c r="F88" s="128"/>
      <c r="G88" s="51">
        <f>+ROUND(G87*0.19,0)</f>
        <v>0</v>
      </c>
      <c r="H88" s="91"/>
      <c r="I88" s="93"/>
      <c r="J88" s="93"/>
      <c r="K88" s="82"/>
      <c r="L88" s="82"/>
      <c r="M88" s="85"/>
      <c r="N88" s="86">
        <f>+(135000)*1.025</f>
        <v>138375</v>
      </c>
      <c r="O88" s="87">
        <f>+SUM(B13:B24)*G10+SUM(B31:B41)*G28+SUM(B62:B72)*G59</f>
        <v>98.5</v>
      </c>
      <c r="P88" s="82"/>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row>
    <row r="89" spans="2:224" s="9" customFormat="1" ht="17.25" thickBot="1" x14ac:dyDescent="0.35">
      <c r="B89" s="42"/>
      <c r="C89" s="129" t="s">
        <v>55</v>
      </c>
      <c r="D89" s="129"/>
      <c r="E89" s="129"/>
      <c r="F89" s="129"/>
      <c r="G89" s="52">
        <f>+G88+G87</f>
        <v>0</v>
      </c>
      <c r="H89" s="91"/>
      <c r="I89" s="93">
        <v>445689322</v>
      </c>
      <c r="J89" s="93"/>
      <c r="K89" s="82"/>
      <c r="L89" s="88"/>
      <c r="M89" s="89"/>
      <c r="N89" s="82"/>
      <c r="O89" s="82"/>
      <c r="P89" s="82"/>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row>
    <row r="90" spans="2:224" s="9" customFormat="1" x14ac:dyDescent="0.3">
      <c r="B90" s="130" t="s">
        <v>16</v>
      </c>
      <c r="C90" s="131"/>
      <c r="D90" s="131"/>
      <c r="E90" s="131"/>
      <c r="F90" s="131"/>
      <c r="G90" s="132"/>
      <c r="H90" s="91"/>
      <c r="I90" s="82"/>
      <c r="J90" s="93"/>
      <c r="K90" s="82"/>
      <c r="L90" s="90"/>
      <c r="M90" s="89"/>
      <c r="N90" s="82"/>
      <c r="O90" s="82"/>
      <c r="P90" s="82"/>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row>
    <row r="91" spans="2:224" ht="36.75" customHeight="1" x14ac:dyDescent="0.3">
      <c r="B91" s="119" t="s">
        <v>38</v>
      </c>
      <c r="C91" s="120"/>
      <c r="D91" s="120"/>
      <c r="E91" s="120"/>
      <c r="F91" s="120"/>
      <c r="G91" s="121"/>
    </row>
    <row r="92" spans="2:224" s="9" customFormat="1" ht="21" customHeight="1" x14ac:dyDescent="0.3">
      <c r="B92" s="125" t="s">
        <v>69</v>
      </c>
      <c r="C92" s="126"/>
      <c r="D92" s="126"/>
      <c r="E92" s="126"/>
      <c r="F92" s="126"/>
      <c r="G92" s="127"/>
      <c r="H92" s="91"/>
      <c r="I92" s="41"/>
      <c r="J92" s="91"/>
      <c r="K92" s="4"/>
      <c r="L92" s="4"/>
      <c r="M92" s="55"/>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row>
    <row r="93" spans="2:224" s="9" customFormat="1" ht="21" customHeight="1" x14ac:dyDescent="0.3">
      <c r="B93" s="119" t="s">
        <v>39</v>
      </c>
      <c r="C93" s="120"/>
      <c r="D93" s="120"/>
      <c r="E93" s="120"/>
      <c r="F93" s="120"/>
      <c r="G93" s="121"/>
      <c r="H93" s="91"/>
      <c r="I93" s="43"/>
      <c r="J93" s="91"/>
      <c r="K93" s="4"/>
      <c r="L93" s="4"/>
      <c r="M93" s="55"/>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row>
    <row r="94" spans="2:224" s="9" customFormat="1" ht="26.25" customHeight="1" x14ac:dyDescent="0.3">
      <c r="B94" s="125" t="s">
        <v>70</v>
      </c>
      <c r="C94" s="126"/>
      <c r="D94" s="126"/>
      <c r="E94" s="126"/>
      <c r="F94" s="126"/>
      <c r="G94" s="127"/>
      <c r="H94" s="91"/>
      <c r="I94" s="43"/>
      <c r="J94" s="91"/>
      <c r="K94" s="4"/>
      <c r="L94" s="4"/>
      <c r="M94" s="55"/>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row>
    <row r="95" spans="2:224" s="9" customFormat="1" ht="24" customHeight="1" x14ac:dyDescent="0.3">
      <c r="B95" s="125" t="s">
        <v>71</v>
      </c>
      <c r="C95" s="126"/>
      <c r="D95" s="126"/>
      <c r="E95" s="126"/>
      <c r="F95" s="126"/>
      <c r="G95" s="127"/>
      <c r="H95" s="91"/>
      <c r="I95" s="43"/>
      <c r="J95" s="91"/>
      <c r="K95" s="4"/>
      <c r="L95" s="4"/>
      <c r="M95" s="5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row>
    <row r="96" spans="2:224" s="9" customFormat="1" ht="24" customHeight="1" x14ac:dyDescent="0.3">
      <c r="B96" s="119" t="s">
        <v>40</v>
      </c>
      <c r="C96" s="120"/>
      <c r="D96" s="120"/>
      <c r="E96" s="120"/>
      <c r="F96" s="120"/>
      <c r="G96" s="121"/>
      <c r="H96" s="91"/>
      <c r="I96" s="43"/>
      <c r="J96" s="91"/>
      <c r="K96" s="4"/>
      <c r="L96" s="4"/>
      <c r="M96" s="55"/>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row>
    <row r="97" spans="2:224" s="1" customFormat="1" ht="21" customHeight="1" x14ac:dyDescent="0.3">
      <c r="B97" s="119" t="s">
        <v>41</v>
      </c>
      <c r="C97" s="120"/>
      <c r="D97" s="120"/>
      <c r="E97" s="120"/>
      <c r="F97" s="120"/>
      <c r="G97" s="121"/>
      <c r="H97" s="91"/>
      <c r="I97" s="4"/>
      <c r="J97" s="91"/>
      <c r="K97" s="4"/>
      <c r="L97" s="4"/>
      <c r="M97" s="55"/>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row>
    <row r="98" spans="2:224" s="1" customFormat="1" ht="45" customHeight="1" x14ac:dyDescent="0.3">
      <c r="B98" s="119" t="s">
        <v>72</v>
      </c>
      <c r="C98" s="120"/>
      <c r="D98" s="120"/>
      <c r="E98" s="120"/>
      <c r="F98" s="120"/>
      <c r="G98" s="121"/>
      <c r="H98" s="91"/>
      <c r="I98" s="4"/>
      <c r="J98" s="91"/>
      <c r="K98" s="4"/>
      <c r="L98" s="4"/>
      <c r="M98" s="55"/>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row>
    <row r="99" spans="2:224" s="1" customFormat="1" ht="21" customHeight="1" x14ac:dyDescent="0.3">
      <c r="B99" s="119" t="s">
        <v>53</v>
      </c>
      <c r="C99" s="120"/>
      <c r="D99" s="120"/>
      <c r="E99" s="120"/>
      <c r="F99" s="120"/>
      <c r="G99" s="121"/>
      <c r="H99" s="91"/>
      <c r="I99" s="4"/>
      <c r="J99" s="91"/>
      <c r="K99" s="4"/>
      <c r="L99" s="4"/>
      <c r="M99" s="55"/>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row>
    <row r="100" spans="2:224" ht="21" customHeight="1" thickBot="1" x14ac:dyDescent="0.35">
      <c r="B100" s="122" t="s">
        <v>52</v>
      </c>
      <c r="C100" s="123"/>
      <c r="D100" s="123"/>
      <c r="E100" s="123"/>
      <c r="F100" s="123"/>
      <c r="G100" s="124"/>
    </row>
  </sheetData>
  <sheetProtection algorithmName="SHA-512" hashValue="qzGC62vNmdwWdqttTr5R/hfnPVzjzD+m0NnAxAU3CMSKNSpv6Ys4tl5Eykp8YK1gYXFH/mjn2mhvT/mQZErh8w==" saltValue="a8xGjyFMbVn9VHTsUcF7FA==" spinCount="100000" sheet="1" objects="1" scenarios="1"/>
  <protectedRanges>
    <protectedRange algorithmName="SHA-512" hashValue="5FRjzaT2qtW3cJw/2GBhwl+sKcO6DvtiZS0H1cMHWD6dxtiUh/5vrGC35H9ELlkJCnvWJ4qU1al6UViGsCbreQ==" saltValue="aTXStziJ+xzLQmDcmK0LcA==" spinCount="100000" sqref="H93" name="ETAPA 3" securityDescriptor="O:WDG:WDD:(A;;CC;;;BU)"/>
    <protectedRange algorithmName="SHA-512" hashValue="wcY10QtZ9yEyeIPvw3ybCiRQFkot67Gw82CrPcHCtI1M68PTYi2fo5Feib1JbOAymbFTvMzZi/rhAfAlSnWnnw==" saltValue="Zg3Yg+7KbxrwY8/qnxlkQg==" spinCount="100000" sqref="H70" name="ETAPA 2" securityDescriptor="O:WDG:WDD:(A;;CC;;;BU)"/>
    <protectedRange algorithmName="SHA-512" hashValue="OHjc/erdaQN536AqkMXeXgAEGFYRArf8le9gIhDVmt47NOSTWs17e9evc+sYv3EvnSMXXscupQzFsJuVPE1srA==" saltValue="hNg0aQYtCIo7UqKKsKkGXg==" spinCount="100000" sqref="H31:H34 H44:H47" name="ETAPA 1" securityDescriptor="O:WDG:WDD:(A;;CC;;;BU)"/>
  </protectedRanges>
  <mergeCells count="42">
    <mergeCell ref="C86:F86"/>
    <mergeCell ref="B79:B80"/>
    <mergeCell ref="C79:C81"/>
    <mergeCell ref="D79:D81"/>
    <mergeCell ref="E79:E80"/>
    <mergeCell ref="C25:F25"/>
    <mergeCell ref="B1:G1"/>
    <mergeCell ref="B2:G2"/>
    <mergeCell ref="B3:E3"/>
    <mergeCell ref="F3:G3"/>
    <mergeCell ref="B5:G5"/>
    <mergeCell ref="B7:B8"/>
    <mergeCell ref="C7:D9"/>
    <mergeCell ref="B10:F10"/>
    <mergeCell ref="C11:G11"/>
    <mergeCell ref="C26:F26"/>
    <mergeCell ref="C27:F27"/>
    <mergeCell ref="B28:F28"/>
    <mergeCell ref="C56:F56"/>
    <mergeCell ref="C57:F57"/>
    <mergeCell ref="C87:F87"/>
    <mergeCell ref="C88:F88"/>
    <mergeCell ref="C89:F89"/>
    <mergeCell ref="B90:G90"/>
    <mergeCell ref="B91:G91"/>
    <mergeCell ref="B98:G98"/>
    <mergeCell ref="B99:G99"/>
    <mergeCell ref="B100:G100"/>
    <mergeCell ref="B92:G92"/>
    <mergeCell ref="B93:G93"/>
    <mergeCell ref="B94:G94"/>
    <mergeCell ref="B95:G95"/>
    <mergeCell ref="B96:G96"/>
    <mergeCell ref="B97:G97"/>
    <mergeCell ref="B77:F78"/>
    <mergeCell ref="G77:G78"/>
    <mergeCell ref="C58:F58"/>
    <mergeCell ref="B59:F59"/>
    <mergeCell ref="C60:G60"/>
    <mergeCell ref="C74:F74"/>
    <mergeCell ref="C75:F75"/>
    <mergeCell ref="C76:F76"/>
  </mergeCells>
  <printOptions horizontalCentered="1"/>
  <pageMargins left="0.19685039370078741" right="0.19685039370078741" top="0.19685039370078741" bottom="0.19685039370078741" header="0.31496062992125984" footer="0.31496062992125984"/>
  <pageSetup paperSize="5"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PAZ DE ARIPORO</vt:lpstr>
      <vt:lpstr>'PAZ DE ARIPORO'!Área_de_impresión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Cesar Romero Lopez</dc:creator>
  <cp:lastModifiedBy>Yuly Andrea Pérez Cortes</cp:lastModifiedBy>
  <cp:lastPrinted>2016-02-04T16:36:19Z</cp:lastPrinted>
  <dcterms:created xsi:type="dcterms:W3CDTF">2014-04-10T22:11:52Z</dcterms:created>
  <dcterms:modified xsi:type="dcterms:W3CDTF">2021-06-25T16:33:59Z</dcterms:modified>
</cp:coreProperties>
</file>