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.rincon\Desktop\FCP ANDRES RINCON\ART -ARN\PIC III\12-12-2019\"/>
    </mc:Choice>
  </mc:AlternateContent>
  <workbookProtection workbookAlgorithmName="SHA-512" workbookHashValue="GtU7E8GrhmQamxJOeMrB2yxf7u42bPj7A0amFfltacP8w2259MI3DjEwMafk/Vbdj0DRpZP2s5uj5lbyEZRk+g==" workbookSaltValue="dMBUWGcIDeadoVcskUTtng==" workbookSpinCount="100000" lockStructure="1"/>
  <bookViews>
    <workbookView xWindow="0" yWindow="0" windowWidth="23040" windowHeight="8772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8" i="1" s="1"/>
  <c r="F27" i="1" l="1"/>
  <c r="F26" i="1" l="1"/>
  <c r="B9" i="1"/>
  <c r="F12" i="1" l="1"/>
  <c r="F14" i="1" s="1"/>
  <c r="C24" i="1"/>
  <c r="F19" i="1"/>
  <c r="F15" i="1" l="1"/>
  <c r="F13" i="1" s="1"/>
  <c r="F28" i="1"/>
  <c r="F32" i="1"/>
  <c r="F21" i="1"/>
  <c r="F20" i="1"/>
  <c r="F30" i="1" l="1"/>
  <c r="C23" i="1"/>
  <c r="F22" i="1"/>
  <c r="F17" i="1" s="1"/>
  <c r="F31" i="1" l="1"/>
  <c r="F33" i="1" s="1"/>
</calcChain>
</file>

<file path=xl/sharedStrings.xml><?xml version="1.0" encoding="utf-8"?>
<sst xmlns="http://schemas.openxmlformats.org/spreadsheetml/2006/main" count="57" uniqueCount="54">
  <si>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</si>
  <si>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</si>
  <si>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</si>
  <si>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</si>
  <si>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</si>
  <si>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</si>
  <si>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</si>
  <si>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</si>
  <si>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</si>
  <si>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</si>
  <si>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</si>
  <si>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</si>
  <si>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</si>
  <si>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</si>
  <si>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CUENCA DEL CAGUÁN Y PIEDEMONTE CAQUETEÑO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</si>
  <si>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</si>
  <si>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</si>
  <si>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</si>
  <si>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</si>
  <si>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</si>
  <si>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</si>
  <si>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</si>
  <si>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</si>
  <si>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</si>
  <si>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</si>
  <si>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</si>
  <si>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</si>
  <si>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</si>
  <si>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</si>
  <si>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</si>
  <si>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</si>
  <si>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</si>
  <si>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</si>
  <si>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</si>
  <si>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</si>
  <si>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</si>
  <si>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</si>
  <si>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</si>
  <si>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</si>
  <si>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</si>
  <si>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</si>
  <si>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</si>
  <si>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</si>
  <si>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</si>
  <si>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</si>
  <si>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</si>
  <si>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</si>
  <si>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</si>
  <si>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</si>
  <si>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</si>
  <si>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</si>
  <si>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</si>
  <si>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</si>
  <si>
    <t xml:space="preserve">2. Estructuración y Verificación de Obras PDET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</si>
</sst>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7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Normal="100" zoomScaleSheetLayoutView="100" workbookViewId="0">
      <selection activeCell="F23" sqref="F23"/>
    </sheetView>
  </sheetViews>
  <sheetFormatPr baseColWidth="10" defaultColWidth="11.44140625" defaultRowHeight="14.4" zeroHeight="1" x14ac:dyDescent="0.3"/>
  <cols>
    <col min="1" max="1" width="2.88671875" style="28" customWidth="1"/>
    <col min="2" max="2" width="17.6640625" customWidth="1"/>
    <col min="3" max="3" width="9.109375" customWidth="1"/>
    <col min="4" max="4" width="28.5546875" customWidth="1"/>
    <col min="5" max="5" width="60.6640625" customWidth="1"/>
    <col min="6" max="6" width="21" customWidth="1"/>
    <col min="7" max="7" width="2.88671875" style="30" customWidth="1"/>
    <col min="8" max="8" width="22.5546875" customWidth="1"/>
    <col min="9" max="9" width="27.44140625" bestFit="1" customWidth="1"/>
    <col min="10" max="10" width="19.44140625" bestFit="1" customWidth="1"/>
    <col min="11" max="11" width="18.44140625" bestFit="1" customWidth="1"/>
  </cols>
  <sheetData>
    <row r="1" spans="1:11" s="7" customFormat="1" x14ac:dyDescent="0.3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3">
      <c r="A2" s="30"/>
      <c r="B2" s="136" t="s">
        <v>14</v>
      </c>
      <c r="C2" s="136"/>
      <c r="D2" s="136"/>
      <c r="E2" s="136"/>
      <c r="F2" s="136"/>
      <c r="G2" s="30"/>
      <c r="I2" s="65"/>
    </row>
    <row r="3" spans="1:11" s="7" customFormat="1" ht="15" customHeight="1" x14ac:dyDescent="0.3">
      <c r="A3" s="30"/>
      <c r="B3" s="136"/>
      <c r="C3" s="136"/>
      <c r="D3" s="136"/>
      <c r="E3" s="136"/>
      <c r="F3" s="136"/>
      <c r="G3" s="30"/>
    </row>
    <row r="4" spans="1:11" s="7" customFormat="1" ht="15" customHeight="1" thickBot="1" x14ac:dyDescent="0.35">
      <c r="A4" s="30"/>
      <c r="B4" s="30"/>
      <c r="C4" s="30"/>
      <c r="D4" s="30"/>
      <c r="E4" s="30"/>
      <c r="F4" s="30"/>
      <c r="G4" s="30"/>
    </row>
    <row r="5" spans="1:11" s="7" customFormat="1" hidden="1" x14ac:dyDescent="0.3">
      <c r="A5" s="30"/>
      <c r="B5" s="152" t="s">
        <v>0</v>
      </c>
      <c r="C5" s="153"/>
      <c r="D5" s="153"/>
      <c r="E5" s="154"/>
      <c r="F5" s="9">
        <f>VLOOKUP(B2,Listas!A4:B4,2,0)</f>
        <v>11</v>
      </c>
      <c r="G5" s="31"/>
    </row>
    <row r="6" spans="1:11" s="7" customFormat="1" hidden="1" x14ac:dyDescent="0.3">
      <c r="A6" s="30"/>
      <c r="B6" s="155" t="s">
        <v>26</v>
      </c>
      <c r="C6" s="156"/>
      <c r="D6" s="156"/>
      <c r="E6" s="157"/>
      <c r="F6" s="27">
        <v>987964792.52739358</v>
      </c>
      <c r="G6" s="32"/>
    </row>
    <row r="7" spans="1:11" s="7" customFormat="1" hidden="1" x14ac:dyDescent="0.3">
      <c r="A7" s="30"/>
      <c r="B7" s="158" t="s">
        <v>27</v>
      </c>
      <c r="C7" s="159"/>
      <c r="D7" s="159"/>
      <c r="E7" s="160"/>
      <c r="F7" s="8">
        <v>0.06</v>
      </c>
      <c r="G7" s="33"/>
    </row>
    <row r="8" spans="1:11" s="7" customFormat="1" hidden="1" x14ac:dyDescent="0.3">
      <c r="A8" s="30"/>
      <c r="F8" s="6"/>
      <c r="G8" s="34"/>
    </row>
    <row r="9" spans="1:11" s="7" customFormat="1" hidden="1" x14ac:dyDescent="0.3">
      <c r="A9" s="30"/>
      <c r="B9" s="146" t="str">
        <f>CONCATENATE(I2," - ","Subregión:"," ",B2)</f>
        <v xml:space="preserve"> - Subregión: CUENCA DEL CAGUÁN Y PIEDEMONTE CAQUETEÑO</v>
      </c>
      <c r="C9" s="146"/>
      <c r="D9" s="146"/>
      <c r="E9" s="146"/>
      <c r="F9" s="146"/>
      <c r="G9" s="35"/>
    </row>
    <row r="10" spans="1:11" s="7" customFormat="1" hidden="1" x14ac:dyDescent="0.3">
      <c r="A10" s="30"/>
      <c r="B10" s="146"/>
      <c r="C10" s="146"/>
      <c r="D10" s="146"/>
      <c r="E10" s="146"/>
      <c r="F10" s="146"/>
      <c r="G10" s="36"/>
      <c r="K10" s="72"/>
    </row>
    <row r="11" spans="1:11" s="7" customFormat="1" ht="15" hidden="1" thickBot="1" x14ac:dyDescent="0.35">
      <c r="A11" s="30"/>
      <c r="B11" s="51"/>
      <c r="E11" s="56"/>
      <c r="F11" s="55"/>
      <c r="G11" s="37"/>
    </row>
    <row r="12" spans="1:11" ht="22.5" hidden="1" customHeight="1" thickBot="1" x14ac:dyDescent="0.35">
      <c r="A12" s="30"/>
      <c r="B12" s="161" t="s">
        <v>39</v>
      </c>
      <c r="C12" s="162"/>
      <c r="D12" s="162"/>
      <c r="E12" s="163"/>
      <c r="F12" s="19">
        <f>ROUND($F$18+(F18*$C$13),0)</f>
        <v>12100000000</v>
      </c>
      <c r="G12" s="37"/>
      <c r="H12" s="58"/>
    </row>
    <row r="13" spans="1:11" ht="22.5" customHeight="1" thickBot="1" x14ac:dyDescent="0.35">
      <c r="A13" s="30"/>
      <c r="B13" s="116" t="s">
        <v>1</v>
      </c>
      <c r="C13" s="117">
        <v>0.1134</v>
      </c>
      <c r="D13" s="118" t="s">
        <v>19</v>
      </c>
      <c r="E13" s="119" t="s">
        <v>53</v>
      </c>
      <c r="F13" s="19">
        <f>ROUND((F14+1)+F15,0)</f>
        <v>1232387282</v>
      </c>
      <c r="G13" s="37"/>
      <c r="H13" s="86"/>
      <c r="I13" s="69"/>
    </row>
    <row r="14" spans="1:11" ht="18.75" hidden="1" customHeight="1" x14ac:dyDescent="0.3">
      <c r="A14" s="30"/>
      <c r="B14" s="111"/>
      <c r="C14" s="113">
        <v>0.1134</v>
      </c>
      <c r="D14" s="114" t="s">
        <v>28</v>
      </c>
      <c r="E14" s="102" t="s">
        <v>13</v>
      </c>
      <c r="F14" s="115">
        <f>ROUND((F12-F18)/(1+$C$15),0)</f>
        <v>1023747534</v>
      </c>
      <c r="G14" s="38"/>
      <c r="H14" s="110"/>
      <c r="I14" s="57"/>
    </row>
    <row r="15" spans="1:11" ht="23.25" hidden="1" customHeight="1" thickBot="1" x14ac:dyDescent="0.35">
      <c r="A15" s="30"/>
      <c r="B15" s="112"/>
      <c r="C15" s="59">
        <v>0.20380000000000001</v>
      </c>
      <c r="D15" s="10" t="s">
        <v>29</v>
      </c>
      <c r="E15" s="11" t="s">
        <v>17</v>
      </c>
      <c r="F15" s="20">
        <f>ROUND((F14*$C$15),0)</f>
        <v>208639747</v>
      </c>
      <c r="H15" s="71"/>
      <c r="I15" s="58"/>
    </row>
    <row r="16" spans="1:11" s="7" customFormat="1" ht="15" customHeight="1" thickBot="1" x14ac:dyDescent="0.35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3">
      <c r="A17" s="52"/>
      <c r="B17" s="133" t="s">
        <v>2</v>
      </c>
      <c r="C17" s="148" t="s">
        <v>23</v>
      </c>
      <c r="D17" s="148"/>
      <c r="E17" s="13" t="s">
        <v>30</v>
      </c>
      <c r="F17" s="21">
        <f>ROUND(F18+F22,0)</f>
        <v>10867612718</v>
      </c>
      <c r="G17" s="39"/>
      <c r="H17" s="86"/>
      <c r="I17" s="77"/>
    </row>
    <row r="18" spans="1:11" s="5" customFormat="1" ht="21" x14ac:dyDescent="0.3">
      <c r="A18" s="53"/>
      <c r="B18" s="134"/>
      <c r="C18" s="147" t="s">
        <v>38</v>
      </c>
      <c r="D18" s="147"/>
      <c r="E18" s="16" t="s">
        <v>18</v>
      </c>
      <c r="F18" s="22">
        <f>ROUND($F$6*$F$5,0)</f>
        <v>10867612718</v>
      </c>
      <c r="G18" s="40"/>
      <c r="H18" s="70"/>
    </row>
    <row r="19" spans="1:11" s="5" customFormat="1" ht="22.5" hidden="1" customHeight="1" x14ac:dyDescent="0.3">
      <c r="A19" s="53"/>
      <c r="B19" s="134"/>
      <c r="C19" s="149" t="s">
        <v>5</v>
      </c>
      <c r="D19" s="149"/>
      <c r="E19" s="18" t="s">
        <v>10</v>
      </c>
      <c r="F19" s="22">
        <f>ROUND(F18/(1+$C$20+$C$21),0)</f>
        <v>8645674398</v>
      </c>
      <c r="G19" s="41"/>
      <c r="H19" s="87"/>
    </row>
    <row r="20" spans="1:11" s="4" customFormat="1" ht="22.5" hidden="1" customHeight="1" x14ac:dyDescent="0.3">
      <c r="A20" s="54"/>
      <c r="B20" s="134"/>
      <c r="C20" s="81">
        <v>0.21</v>
      </c>
      <c r="D20" s="80" t="s">
        <v>6</v>
      </c>
      <c r="E20" s="18" t="s">
        <v>4</v>
      </c>
      <c r="F20" s="22">
        <f>ROUND(F19*$C$20,0)</f>
        <v>1815591624</v>
      </c>
      <c r="G20" s="41"/>
      <c r="I20" s="61"/>
    </row>
    <row r="21" spans="1:11" s="5" customFormat="1" ht="21" hidden="1" customHeight="1" x14ac:dyDescent="0.3">
      <c r="A21" s="53"/>
      <c r="B21" s="134"/>
      <c r="C21" s="81">
        <v>4.7E-2</v>
      </c>
      <c r="D21" s="80" t="s">
        <v>6</v>
      </c>
      <c r="E21" s="18" t="s">
        <v>8</v>
      </c>
      <c r="F21" s="22">
        <f>ROUND(F19*$C$21,0)</f>
        <v>406346697</v>
      </c>
      <c r="G21" s="41"/>
      <c r="H21" s="88"/>
      <c r="I21" s="78"/>
    </row>
    <row r="22" spans="1:11" s="4" customFormat="1" ht="22.5" customHeight="1" x14ac:dyDescent="0.3">
      <c r="A22" s="54"/>
      <c r="B22" s="134"/>
      <c r="C22" s="164" t="s">
        <v>31</v>
      </c>
      <c r="D22" s="164"/>
      <c r="E22" s="16" t="s">
        <v>32</v>
      </c>
      <c r="F22" s="22">
        <f>ROUND(F23+F24,0)</f>
        <v>0</v>
      </c>
      <c r="G22" s="41"/>
      <c r="H22" s="75"/>
      <c r="I22" s="75"/>
      <c r="J22" s="75"/>
    </row>
    <row r="23" spans="1:11" ht="22.5" customHeight="1" x14ac:dyDescent="0.3">
      <c r="A23" s="30"/>
      <c r="B23" s="134"/>
      <c r="C23" s="83">
        <f>ROUNDUP(F23/F18,4)</f>
        <v>0</v>
      </c>
      <c r="D23" s="82" t="s">
        <v>24</v>
      </c>
      <c r="E23" s="17" t="s">
        <v>33</v>
      </c>
      <c r="F23" s="66"/>
      <c r="G23" s="42"/>
      <c r="H23" s="58"/>
      <c r="I23" s="58"/>
      <c r="J23" s="58"/>
    </row>
    <row r="24" spans="1:11" ht="22.5" customHeight="1" thickBot="1" x14ac:dyDescent="0.35">
      <c r="A24" s="30"/>
      <c r="B24" s="135"/>
      <c r="C24" s="84">
        <f>ROUNDUP(F24/F18,4)</f>
        <v>0</v>
      </c>
      <c r="D24" s="120" t="s">
        <v>24</v>
      </c>
      <c r="E24" s="121" t="s">
        <v>34</v>
      </c>
      <c r="F24" s="122"/>
      <c r="G24" s="43"/>
      <c r="H24" s="58"/>
      <c r="I24" s="74"/>
      <c r="J24" s="58"/>
    </row>
    <row r="25" spans="1:11" s="7" customFormat="1" ht="15" customHeight="1" thickBot="1" x14ac:dyDescent="0.35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5">
      <c r="A26" s="30"/>
      <c r="B26" s="104" t="s">
        <v>3</v>
      </c>
      <c r="C26" s="150" t="s">
        <v>21</v>
      </c>
      <c r="D26" s="151"/>
      <c r="E26" s="105" t="s">
        <v>9</v>
      </c>
      <c r="F26" s="19">
        <f>ROUND(F27,0)</f>
        <v>494816611</v>
      </c>
      <c r="G26" s="42"/>
      <c r="H26" s="58"/>
      <c r="I26" s="79"/>
      <c r="J26" s="73"/>
      <c r="K26" s="74"/>
    </row>
    <row r="27" spans="1:11" ht="22.5" hidden="1" customHeight="1" x14ac:dyDescent="0.3">
      <c r="A27" s="30"/>
      <c r="B27" s="98"/>
      <c r="C27" s="100">
        <v>0.06</v>
      </c>
      <c r="D27" s="101" t="s">
        <v>35</v>
      </c>
      <c r="E27" s="102" t="s">
        <v>12</v>
      </c>
      <c r="F27" s="103">
        <f>ROUND((((VLOOKUP(B2,Listas!A4:C4,3,0)))),0)</f>
        <v>494816611</v>
      </c>
      <c r="G27" s="42"/>
      <c r="H27" s="74"/>
      <c r="I27" s="62"/>
      <c r="J27" s="73"/>
      <c r="K27" s="74"/>
    </row>
    <row r="28" spans="1:11" ht="22.5" hidden="1" customHeight="1" thickBot="1" x14ac:dyDescent="0.35">
      <c r="A28" s="30"/>
      <c r="B28" s="99"/>
      <c r="C28" s="85">
        <v>0.20380000000000001</v>
      </c>
      <c r="D28" s="97" t="s">
        <v>36</v>
      </c>
      <c r="E28" s="11" t="s">
        <v>20</v>
      </c>
      <c r="F28" s="20">
        <f>ROUND(F27-(F27/(1+C28)),0)</f>
        <v>83771079</v>
      </c>
      <c r="G28" s="42"/>
      <c r="H28" s="74"/>
      <c r="I28" s="74"/>
      <c r="J28" s="70"/>
    </row>
    <row r="29" spans="1:11" s="95" customFormat="1" ht="22.5" customHeight="1" thickBot="1" x14ac:dyDescent="0.35">
      <c r="A29" s="91"/>
      <c r="B29" s="106"/>
      <c r="C29" s="107"/>
      <c r="D29" s="108"/>
      <c r="E29" s="109"/>
      <c r="F29" s="41"/>
      <c r="G29" s="92"/>
      <c r="H29" s="96"/>
      <c r="I29" s="93"/>
      <c r="J29" s="94"/>
    </row>
    <row r="30" spans="1:11" s="4" customFormat="1" ht="18" x14ac:dyDescent="0.3">
      <c r="A30" s="54"/>
      <c r="B30" s="137" t="s">
        <v>7</v>
      </c>
      <c r="C30" s="138"/>
      <c r="D30" s="139"/>
      <c r="E30" s="14" t="s">
        <v>37</v>
      </c>
      <c r="F30" s="23">
        <f>ROUND(F13,0)</f>
        <v>1232387282</v>
      </c>
      <c r="G30" s="44"/>
      <c r="H30" s="75"/>
      <c r="I30" s="76"/>
    </row>
    <row r="31" spans="1:11" s="4" customFormat="1" ht="18" x14ac:dyDescent="0.3">
      <c r="A31" s="54"/>
      <c r="B31" s="140"/>
      <c r="C31" s="141"/>
      <c r="D31" s="142"/>
      <c r="E31" s="89" t="s">
        <v>51</v>
      </c>
      <c r="F31" s="24">
        <f>ROUND(F17,0)</f>
        <v>10867612718</v>
      </c>
      <c r="G31" s="45"/>
      <c r="H31" s="60"/>
    </row>
    <row r="32" spans="1:11" s="4" customFormat="1" ht="18" x14ac:dyDescent="0.3">
      <c r="A32" s="54"/>
      <c r="B32" s="140"/>
      <c r="C32" s="141"/>
      <c r="D32" s="142"/>
      <c r="E32" s="15" t="s">
        <v>22</v>
      </c>
      <c r="F32" s="25">
        <f>ROUND(F26,0)</f>
        <v>494816611</v>
      </c>
      <c r="G32" s="44"/>
    </row>
    <row r="33" spans="1:9" s="4" customFormat="1" ht="22.5" customHeight="1" thickBot="1" x14ac:dyDescent="0.35">
      <c r="A33" s="54"/>
      <c r="B33" s="143"/>
      <c r="C33" s="144"/>
      <c r="D33" s="145"/>
      <c r="E33" s="12" t="s">
        <v>11</v>
      </c>
      <c r="F33" s="26">
        <f>ROUND(SUM(F30:F32),0)</f>
        <v>12594816611</v>
      </c>
      <c r="G33" s="45"/>
      <c r="I33" s="60"/>
    </row>
    <row r="34" spans="1:9" ht="22.5" customHeight="1" thickBot="1" x14ac:dyDescent="0.35">
      <c r="A34" s="30"/>
      <c r="B34" s="67"/>
      <c r="C34" s="67"/>
      <c r="D34" s="67"/>
      <c r="E34" s="68"/>
      <c r="F34" s="46"/>
      <c r="G34" s="42"/>
    </row>
    <row r="35" spans="1:9" ht="66" customHeight="1" thickBot="1" x14ac:dyDescent="0.35">
      <c r="A35" s="30"/>
      <c r="B35" s="123" t="s">
        <v>40</v>
      </c>
      <c r="C35" s="124"/>
      <c r="D35" s="124"/>
      <c r="E35" s="124"/>
      <c r="F35" s="125"/>
      <c r="G35" s="46"/>
    </row>
    <row r="36" spans="1:9" ht="36.75" customHeight="1" x14ac:dyDescent="0.3">
      <c r="A36" s="30"/>
      <c r="B36" s="123" t="s">
        <v>41</v>
      </c>
      <c r="C36" s="124"/>
      <c r="D36" s="124"/>
      <c r="E36" s="124"/>
      <c r="F36" s="125"/>
      <c r="G36" s="46"/>
    </row>
    <row r="37" spans="1:9" ht="51.75" customHeight="1" x14ac:dyDescent="0.3">
      <c r="A37" s="30"/>
      <c r="B37" s="126" t="s">
        <v>42</v>
      </c>
      <c r="C37" s="127"/>
      <c r="D37" s="127"/>
      <c r="E37" s="127"/>
      <c r="F37" s="128"/>
      <c r="G37" s="46"/>
    </row>
    <row r="38" spans="1:9" ht="96" customHeight="1" x14ac:dyDescent="0.3">
      <c r="A38" s="30"/>
      <c r="B38" s="126" t="s">
        <v>43</v>
      </c>
      <c r="C38" s="127"/>
      <c r="D38" s="127"/>
      <c r="E38" s="127"/>
      <c r="F38" s="128"/>
      <c r="G38" s="46"/>
    </row>
    <row r="39" spans="1:9" ht="36" customHeight="1" x14ac:dyDescent="0.3">
      <c r="A39" s="30"/>
      <c r="B39" s="126" t="s">
        <v>44</v>
      </c>
      <c r="C39" s="127"/>
      <c r="D39" s="127"/>
      <c r="E39" s="127"/>
      <c r="F39" s="128"/>
      <c r="G39" s="46"/>
    </row>
    <row r="40" spans="1:9" ht="36.75" customHeight="1" x14ac:dyDescent="0.3">
      <c r="A40" s="30"/>
      <c r="B40" s="126" t="s">
        <v>45</v>
      </c>
      <c r="C40" s="127"/>
      <c r="D40" s="127"/>
      <c r="E40" s="127"/>
      <c r="F40" s="128"/>
      <c r="G40" s="47"/>
    </row>
    <row r="41" spans="1:9" ht="51" customHeight="1" x14ac:dyDescent="0.3">
      <c r="A41" s="30"/>
      <c r="B41" s="126" t="s">
        <v>46</v>
      </c>
      <c r="C41" s="127"/>
      <c r="D41" s="127"/>
      <c r="E41" s="127"/>
      <c r="F41" s="128"/>
      <c r="G41" s="49"/>
    </row>
    <row r="42" spans="1:9" ht="51" customHeight="1" x14ac:dyDescent="0.3">
      <c r="A42" s="30"/>
      <c r="B42" s="126" t="s">
        <v>47</v>
      </c>
      <c r="C42" s="127"/>
      <c r="D42" s="127"/>
      <c r="E42" s="127"/>
      <c r="F42" s="128"/>
      <c r="G42" s="48"/>
    </row>
    <row r="43" spans="1:9" ht="36.75" customHeight="1" x14ac:dyDescent="0.3">
      <c r="A43" s="30"/>
      <c r="B43" s="126" t="s">
        <v>52</v>
      </c>
      <c r="C43" s="127"/>
      <c r="D43" s="127"/>
      <c r="E43" s="127"/>
      <c r="F43" s="128"/>
      <c r="G43" s="49"/>
    </row>
    <row r="44" spans="1:9" ht="36" customHeight="1" x14ac:dyDescent="0.3">
      <c r="A44" s="30"/>
      <c r="B44" s="126" t="s">
        <v>48</v>
      </c>
      <c r="C44" s="127"/>
      <c r="D44" s="127"/>
      <c r="E44" s="127"/>
      <c r="F44" s="128"/>
    </row>
    <row r="45" spans="1:9" ht="51" customHeight="1" x14ac:dyDescent="0.3">
      <c r="A45" s="30"/>
      <c r="B45" s="126" t="s">
        <v>49</v>
      </c>
      <c r="C45" s="127"/>
      <c r="D45" s="127"/>
      <c r="E45" s="127"/>
      <c r="F45" s="128"/>
    </row>
    <row r="46" spans="1:9" ht="36.75" customHeight="1" thickBot="1" x14ac:dyDescent="0.35">
      <c r="A46" s="30"/>
      <c r="B46" s="130" t="s">
        <v>50</v>
      </c>
      <c r="C46" s="131"/>
      <c r="D46" s="131"/>
      <c r="E46" s="131"/>
      <c r="F46" s="132"/>
      <c r="G46" s="46"/>
    </row>
    <row r="47" spans="1:9" ht="15" customHeight="1" x14ac:dyDescent="0.3">
      <c r="A47" s="30"/>
      <c r="B47" s="129"/>
      <c r="C47" s="129"/>
      <c r="D47" s="129"/>
      <c r="E47" s="129"/>
      <c r="F47" s="129"/>
    </row>
    <row r="48" spans="1:9" ht="37.5" hidden="1" customHeight="1" x14ac:dyDescent="0.3">
      <c r="B48" s="7"/>
      <c r="C48" s="7"/>
      <c r="D48" s="7"/>
      <c r="E48" s="7"/>
      <c r="F48" s="6"/>
    </row>
    <row r="49" spans="1:7" s="2" customFormat="1" ht="22.5" hidden="1" customHeight="1" x14ac:dyDescent="0.3">
      <c r="A49" s="29"/>
      <c r="B49"/>
      <c r="C49"/>
      <c r="D49"/>
      <c r="E49"/>
      <c r="F49" s="1"/>
      <c r="G49" s="50"/>
    </row>
    <row r="50" spans="1:7" s="2" customFormat="1" ht="22.5" hidden="1" customHeight="1" x14ac:dyDescent="0.3">
      <c r="A50" s="29"/>
      <c r="B50"/>
      <c r="C50"/>
      <c r="D50"/>
      <c r="E50"/>
      <c r="F50"/>
      <c r="G50" s="50"/>
    </row>
    <row r="51" spans="1:7" ht="52.5" hidden="1" customHeight="1" x14ac:dyDescent="0.3"/>
    <row r="52" spans="1:7" ht="52.5" hidden="1" customHeight="1" x14ac:dyDescent="0.3"/>
    <row r="53" spans="1:7" ht="67.5" hidden="1" customHeight="1" x14ac:dyDescent="0.3"/>
    <row r="54" spans="1:7" ht="15" hidden="1" customHeight="1" x14ac:dyDescent="0.3"/>
    <row r="55" spans="1:7" hidden="1" x14ac:dyDescent="0.3">
      <c r="G55" s="37"/>
    </row>
    <row r="56" spans="1:7" hidden="1" x14ac:dyDescent="0.3"/>
    <row r="57" spans="1:7" hidden="1" x14ac:dyDescent="0.3"/>
    <row r="58" spans="1:7" hidden="1" x14ac:dyDescent="0.3"/>
    <row r="59" spans="1:7" hidden="1" x14ac:dyDescent="0.3"/>
    <row r="60" spans="1:7" x14ac:dyDescent="0.3"/>
    <row r="61" spans="1:7" x14ac:dyDescent="0.3"/>
    <row r="62" spans="1:7" x14ac:dyDescent="0.3"/>
    <row r="63" spans="1:7" x14ac:dyDescent="0.3"/>
    <row r="64" spans="1:7" x14ac:dyDescent="0.3"/>
  </sheetData>
  <sheetProtection algorithmName="SHA-512" hashValue="NlRORxQTXgMPD6iMyI96wx6o4zZ/6XdeJQ+UKZ2uSBNC86MgEv4ZN7ExrRYz80qD+PrIdnHoWoOPn2Y0o5rvJw==" saltValue="RpBiNS7TV6cd0W7c3deOaA==" spinCount="100000" sheet="1" objects="1" scenarios="1" selectLockedCells="1"/>
  <mergeCells count="26"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Listas!$A$4:$A$4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4"/>
  <sheetViews>
    <sheetView workbookViewId="0">
      <selection activeCell="A15" sqref="A15"/>
    </sheetView>
  </sheetViews>
  <sheetFormatPr baseColWidth="10" defaultRowHeight="14.4" x14ac:dyDescent="0.3"/>
  <cols>
    <col min="1" max="1" width="49.6640625" customWidth="1"/>
    <col min="2" max="2" width="10.33203125" customWidth="1"/>
    <col min="3" max="3" width="22.33203125" customWidth="1"/>
  </cols>
  <sheetData>
    <row r="2" spans="1:3" ht="15" customHeight="1" x14ac:dyDescent="0.3">
      <c r="A2" s="165" t="s">
        <v>15</v>
      </c>
      <c r="B2" s="166" t="s">
        <v>16</v>
      </c>
      <c r="C2" s="165" t="s">
        <v>25</v>
      </c>
    </row>
    <row r="3" spans="1:3" x14ac:dyDescent="0.3">
      <c r="A3" s="165"/>
      <c r="B3" s="166"/>
      <c r="C3" s="165"/>
    </row>
    <row r="4" spans="1:3" x14ac:dyDescent="0.3">
      <c r="A4" s="63" t="s">
        <v>14</v>
      </c>
      <c r="B4" s="64">
        <v>11</v>
      </c>
      <c r="C4" s="90">
        <v>494816610.52797723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Miguel Andres Rincon Beltran</cp:lastModifiedBy>
  <cp:lastPrinted>2019-01-24T22:28:45Z</cp:lastPrinted>
  <dcterms:created xsi:type="dcterms:W3CDTF">2018-03-01T15:55:09Z</dcterms:created>
  <dcterms:modified xsi:type="dcterms:W3CDTF">2019-12-12T16:12:16Z</dcterms:modified>
</cp:coreProperties>
</file>