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Npxv93UMhJ1MpIMdjFsr1KRhYCVi5fE4LItip0cJVnbtxY+YNl8uglgO7qbfemmJa0EkL7Z/pHDKEUn9Q46veA==" workbookSaltValue="JsSQe7zGE7bCrjdRbmYJhg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<sst xmlns="http://schemas.openxmlformats.org/spreadsheetml/2006/main" count="69" uniqueCount="66">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</sst>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23" t="s">
        <v>21</v>
      </c>
      <c r="C2" s="123"/>
      <c r="D2" s="123"/>
      <c r="E2" s="123"/>
      <c r="F2" s="123"/>
      <c r="G2" s="30"/>
      <c r="I2" s="68"/>
    </row>
    <row r="3" spans="1:11" s="7" customFormat="1" ht="15" customHeight="1" x14ac:dyDescent="0.25">
      <c r="A3" s="30"/>
      <c r="B3" s="123"/>
      <c r="C3" s="123"/>
      <c r="D3" s="123"/>
      <c r="E3" s="123"/>
      <c r="F3" s="123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39" t="s">
        <v>0</v>
      </c>
      <c r="C5" s="140"/>
      <c r="D5" s="140"/>
      <c r="E5" s="141"/>
      <c r="F5" s="9">
        <f>VLOOKUP(B2,Listas!A4:B16,2,0)</f>
        <v>4</v>
      </c>
      <c r="G5" s="31"/>
    </row>
    <row r="6" spans="1:11" s="7" customFormat="1" hidden="1" x14ac:dyDescent="0.25">
      <c r="A6" s="30"/>
      <c r="B6" s="142" t="s">
        <v>38</v>
      </c>
      <c r="C6" s="143"/>
      <c r="D6" s="143"/>
      <c r="E6" s="144"/>
      <c r="F6" s="27">
        <v>987964792.52739358</v>
      </c>
      <c r="G6" s="32"/>
    </row>
    <row r="7" spans="1:11" s="7" customFormat="1" hidden="1" x14ac:dyDescent="0.25">
      <c r="A7" s="30"/>
      <c r="B7" s="145" t="s">
        <v>39</v>
      </c>
      <c r="C7" s="146"/>
      <c r="D7" s="146"/>
      <c r="E7" s="147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33" t="str">
        <f>CONCATENATE(I2," - ","Subregión:"," ",B2)</f>
        <v xml:space="preserve"> - Subregión: PACÍFICO MEDIO</v>
      </c>
      <c r="C9" s="133"/>
      <c r="D9" s="133"/>
      <c r="E9" s="133"/>
      <c r="F9" s="133"/>
      <c r="G9" s="35"/>
    </row>
    <row r="10" spans="1:11" s="7" customFormat="1" hidden="1" x14ac:dyDescent="0.25">
      <c r="A10" s="30"/>
      <c r="B10" s="133"/>
      <c r="C10" s="133"/>
      <c r="D10" s="133"/>
      <c r="E10" s="133"/>
      <c r="F10" s="133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48" t="s">
        <v>52</v>
      </c>
      <c r="C12" s="149"/>
      <c r="D12" s="149"/>
      <c r="E12" s="150"/>
      <c r="F12" s="19">
        <f>ROUND($F$18+(F18*$C$13),0)</f>
        <v>4400000000</v>
      </c>
      <c r="G12" s="37"/>
      <c r="H12" s="58"/>
    </row>
    <row r="13" spans="1:11" ht="22.5" customHeight="1" thickBot="1" x14ac:dyDescent="0.3">
      <c r="A13" s="30"/>
      <c r="B13" s="164" t="s">
        <v>1</v>
      </c>
      <c r="C13" s="165">
        <v>0.1134</v>
      </c>
      <c r="D13" s="166" t="s">
        <v>31</v>
      </c>
      <c r="E13" s="167" t="s">
        <v>40</v>
      </c>
      <c r="F13" s="19">
        <f>ROUND(F14+F15,0)</f>
        <v>448140830</v>
      </c>
      <c r="G13" s="37"/>
      <c r="H13" s="89"/>
      <c r="I13" s="72"/>
    </row>
    <row r="14" spans="1:11" ht="18.75" hidden="1" customHeight="1" x14ac:dyDescent="0.25">
      <c r="A14" s="30"/>
      <c r="B14" s="115"/>
      <c r="C14" s="161">
        <v>0.1134</v>
      </c>
      <c r="D14" s="162" t="s">
        <v>41</v>
      </c>
      <c r="E14" s="106" t="s">
        <v>13</v>
      </c>
      <c r="F14" s="163">
        <f>ROUND((F12-F18)/(1+$C$15),0)</f>
        <v>372271831</v>
      </c>
      <c r="G14" s="38"/>
      <c r="H14" s="114"/>
      <c r="I14" s="57"/>
    </row>
    <row r="15" spans="1:11" ht="23.25" hidden="1" customHeight="1" thickBot="1" x14ac:dyDescent="0.3">
      <c r="A15" s="30"/>
      <c r="B15" s="116"/>
      <c r="C15" s="59">
        <v>0.20380000000000001</v>
      </c>
      <c r="D15" s="10" t="s">
        <v>42</v>
      </c>
      <c r="E15" s="11" t="s">
        <v>29</v>
      </c>
      <c r="F15" s="20">
        <f>ROUND((F14*$C$15),0)</f>
        <v>75868999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17" t="s">
        <v>2</v>
      </c>
      <c r="C17" s="135" t="s">
        <v>35</v>
      </c>
      <c r="D17" s="135"/>
      <c r="E17" s="13" t="s">
        <v>43</v>
      </c>
      <c r="F17" s="21">
        <f>ROUND(F18+F22,0)</f>
        <v>3951859170</v>
      </c>
      <c r="G17" s="39"/>
      <c r="H17" s="89"/>
      <c r="I17" s="80"/>
    </row>
    <row r="18" spans="1:11" s="5" customFormat="1" ht="21" x14ac:dyDescent="0.25">
      <c r="A18" s="53"/>
      <c r="B18" s="118"/>
      <c r="C18" s="134" t="s">
        <v>51</v>
      </c>
      <c r="D18" s="134"/>
      <c r="E18" s="16" t="s">
        <v>30</v>
      </c>
      <c r="F18" s="22">
        <f>ROUND($F$6*$F$5,0)</f>
        <v>3951859170</v>
      </c>
      <c r="G18" s="40"/>
      <c r="H18" s="73"/>
    </row>
    <row r="19" spans="1:11" s="5" customFormat="1" ht="22.5" hidden="1" customHeight="1" x14ac:dyDescent="0.25">
      <c r="A19" s="53"/>
      <c r="B19" s="118"/>
      <c r="C19" s="136" t="s">
        <v>5</v>
      </c>
      <c r="D19" s="136"/>
      <c r="E19" s="18" t="s">
        <v>10</v>
      </c>
      <c r="F19" s="22">
        <f>ROUND(F18/(1+$C$20+$C$21),0)</f>
        <v>3143881599</v>
      </c>
      <c r="G19" s="41"/>
      <c r="H19" s="90"/>
    </row>
    <row r="20" spans="1:11" s="4" customFormat="1" ht="22.5" hidden="1" customHeight="1" x14ac:dyDescent="0.25">
      <c r="A20" s="54"/>
      <c r="B20" s="118"/>
      <c r="C20" s="84">
        <v>0.21</v>
      </c>
      <c r="D20" s="83" t="s">
        <v>6</v>
      </c>
      <c r="E20" s="18" t="s">
        <v>4</v>
      </c>
      <c r="F20" s="22">
        <f>ROUND(F19*$C$20,0)</f>
        <v>660215136</v>
      </c>
      <c r="G20" s="41"/>
      <c r="I20" s="61"/>
    </row>
    <row r="21" spans="1:11" s="5" customFormat="1" ht="21" hidden="1" customHeight="1" x14ac:dyDescent="0.25">
      <c r="A21" s="53"/>
      <c r="B21" s="118"/>
      <c r="C21" s="84">
        <v>4.7E-2</v>
      </c>
      <c r="D21" s="83" t="s">
        <v>6</v>
      </c>
      <c r="E21" s="18" t="s">
        <v>8</v>
      </c>
      <c r="F21" s="22">
        <f>ROUND(F19*$C$21,0)</f>
        <v>147762435</v>
      </c>
      <c r="G21" s="41"/>
      <c r="H21" s="91"/>
      <c r="I21" s="81"/>
    </row>
    <row r="22" spans="1:11" s="4" customFormat="1" ht="22.5" customHeight="1" x14ac:dyDescent="0.25">
      <c r="A22" s="54"/>
      <c r="B22" s="118"/>
      <c r="C22" s="151" t="s">
        <v>44</v>
      </c>
      <c r="D22" s="151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18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19"/>
      <c r="C24" s="87">
        <f>ROUNDUP(F24/F18,4)</f>
        <v>0</v>
      </c>
      <c r="D24" s="168" t="s">
        <v>36</v>
      </c>
      <c r="E24" s="169" t="s">
        <v>47</v>
      </c>
      <c r="F24" s="170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37" t="s">
        <v>33</v>
      </c>
      <c r="D26" s="138"/>
      <c r="E26" s="109" t="s">
        <v>9</v>
      </c>
      <c r="F26" s="19">
        <f>ROUND(F27,0)</f>
        <v>469856501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469856501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79545402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24" t="s">
        <v>7</v>
      </c>
      <c r="C30" s="125"/>
      <c r="D30" s="126"/>
      <c r="E30" s="14" t="s">
        <v>50</v>
      </c>
      <c r="F30" s="23">
        <f>ROUND(F13,0)</f>
        <v>448140830</v>
      </c>
      <c r="G30" s="44"/>
      <c r="H30" s="78"/>
      <c r="I30" s="79"/>
    </row>
    <row r="31" spans="1:11" s="4" customFormat="1" ht="18.75" x14ac:dyDescent="0.25">
      <c r="A31" s="54"/>
      <c r="B31" s="127"/>
      <c r="C31" s="128"/>
      <c r="D31" s="129"/>
      <c r="E31" s="92" t="s">
        <v>65</v>
      </c>
      <c r="F31" s="24">
        <f>ROUND(F17,0)</f>
        <v>3951859170</v>
      </c>
      <c r="G31" s="45"/>
      <c r="H31" s="60"/>
    </row>
    <row r="32" spans="1:11" s="4" customFormat="1" ht="18.75" x14ac:dyDescent="0.25">
      <c r="A32" s="54"/>
      <c r="B32" s="127"/>
      <c r="C32" s="128"/>
      <c r="D32" s="129"/>
      <c r="E32" s="15" t="s">
        <v>34</v>
      </c>
      <c r="F32" s="25">
        <f>ROUND(F26,0)</f>
        <v>469856501</v>
      </c>
      <c r="G32" s="44"/>
    </row>
    <row r="33" spans="1:9" s="4" customFormat="1" ht="22.5" customHeight="1" thickBot="1" x14ac:dyDescent="0.3">
      <c r="A33" s="54"/>
      <c r="B33" s="130"/>
      <c r="C33" s="131"/>
      <c r="D33" s="132"/>
      <c r="E33" s="12" t="s">
        <v>11</v>
      </c>
      <c r="F33" s="26">
        <f>ROUND(SUM(F30:F32),0)</f>
        <v>4869856501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0" t="s">
        <v>53</v>
      </c>
      <c r="C35" s="121"/>
      <c r="D35" s="121"/>
      <c r="E35" s="121"/>
      <c r="F35" s="122"/>
      <c r="G35" s="46"/>
    </row>
    <row r="36" spans="1:9" ht="21" customHeight="1" x14ac:dyDescent="0.25">
      <c r="A36" s="30"/>
      <c r="B36" s="120" t="s">
        <v>54</v>
      </c>
      <c r="C36" s="121"/>
      <c r="D36" s="121"/>
      <c r="E36" s="121"/>
      <c r="F36" s="122"/>
      <c r="G36" s="46"/>
    </row>
    <row r="37" spans="1:9" ht="51.75" customHeight="1" x14ac:dyDescent="0.25">
      <c r="A37" s="30"/>
      <c r="B37" s="152" t="s">
        <v>55</v>
      </c>
      <c r="C37" s="153"/>
      <c r="D37" s="153"/>
      <c r="E37" s="153"/>
      <c r="F37" s="154"/>
      <c r="G37" s="46"/>
    </row>
    <row r="38" spans="1:9" ht="96" customHeight="1" x14ac:dyDescent="0.25">
      <c r="A38" s="30"/>
      <c r="B38" s="152" t="s">
        <v>56</v>
      </c>
      <c r="C38" s="153"/>
      <c r="D38" s="153"/>
      <c r="E38" s="153"/>
      <c r="F38" s="154"/>
      <c r="G38" s="46"/>
    </row>
    <row r="39" spans="1:9" ht="36" customHeight="1" x14ac:dyDescent="0.25">
      <c r="A39" s="30"/>
      <c r="B39" s="152" t="s">
        <v>57</v>
      </c>
      <c r="C39" s="153"/>
      <c r="D39" s="153"/>
      <c r="E39" s="153"/>
      <c r="F39" s="154"/>
      <c r="G39" s="46"/>
    </row>
    <row r="40" spans="1:9" ht="36.75" customHeight="1" x14ac:dyDescent="0.25">
      <c r="A40" s="30"/>
      <c r="B40" s="152" t="s">
        <v>58</v>
      </c>
      <c r="C40" s="153"/>
      <c r="D40" s="153"/>
      <c r="E40" s="153"/>
      <c r="F40" s="154"/>
      <c r="G40" s="47"/>
    </row>
    <row r="41" spans="1:9" ht="51" customHeight="1" x14ac:dyDescent="0.25">
      <c r="A41" s="30"/>
      <c r="B41" s="152" t="s">
        <v>59</v>
      </c>
      <c r="C41" s="153"/>
      <c r="D41" s="153"/>
      <c r="E41" s="153"/>
      <c r="F41" s="154"/>
      <c r="G41" s="49"/>
    </row>
    <row r="42" spans="1:9" ht="51" customHeight="1" x14ac:dyDescent="0.25">
      <c r="A42" s="30"/>
      <c r="B42" s="152" t="s">
        <v>60</v>
      </c>
      <c r="C42" s="153"/>
      <c r="D42" s="153"/>
      <c r="E42" s="153"/>
      <c r="F42" s="154"/>
      <c r="G42" s="48"/>
    </row>
    <row r="43" spans="1:9" ht="66" customHeight="1" x14ac:dyDescent="0.25">
      <c r="A43" s="30"/>
      <c r="B43" s="152" t="s">
        <v>61</v>
      </c>
      <c r="C43" s="153"/>
      <c r="D43" s="153"/>
      <c r="E43" s="153"/>
      <c r="F43" s="154"/>
      <c r="G43" s="49"/>
    </row>
    <row r="44" spans="1:9" ht="36" customHeight="1" x14ac:dyDescent="0.25">
      <c r="A44" s="30"/>
      <c r="B44" s="152" t="s">
        <v>62</v>
      </c>
      <c r="C44" s="153"/>
      <c r="D44" s="153"/>
      <c r="E44" s="153"/>
      <c r="F44" s="154"/>
    </row>
    <row r="45" spans="1:9" ht="51" customHeight="1" x14ac:dyDescent="0.25">
      <c r="A45" s="30"/>
      <c r="B45" s="152" t="s">
        <v>63</v>
      </c>
      <c r="C45" s="153"/>
      <c r="D45" s="153"/>
      <c r="E45" s="153"/>
      <c r="F45" s="154"/>
    </row>
    <row r="46" spans="1:9" ht="36.75" customHeight="1" thickBot="1" x14ac:dyDescent="0.3">
      <c r="A46" s="30"/>
      <c r="B46" s="156" t="s">
        <v>64</v>
      </c>
      <c r="C46" s="157"/>
      <c r="D46" s="157"/>
      <c r="E46" s="157"/>
      <c r="F46" s="158"/>
      <c r="G46" s="46"/>
    </row>
    <row r="47" spans="1:9" ht="15" customHeight="1" x14ac:dyDescent="0.25">
      <c r="A47" s="30"/>
      <c r="B47" s="155"/>
      <c r="C47" s="155"/>
      <c r="D47" s="155"/>
      <c r="E47" s="155"/>
      <c r="F47" s="155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xPGfWa1FSO5FsKGwIojQHn0GJfNW9Q7bgDJQ2zN+FyCLmDkpb+PyQK/fFz348e8Rlb6Eaa1QalgFM+U6fjHT4Q==" saltValue="cgIIxlX0uqGq1bbCkYm5zw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9" t="s">
        <v>27</v>
      </c>
      <c r="B2" s="160" t="s">
        <v>28</v>
      </c>
      <c r="C2" s="159" t="s">
        <v>37</v>
      </c>
    </row>
    <row r="3" spans="1:3" x14ac:dyDescent="0.25">
      <c r="A3" s="159"/>
      <c r="B3" s="160"/>
      <c r="C3" s="159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2019-01-24T22:28:45Z</cp:lastPrinted>
  <dcterms:created xsi:type="dcterms:W3CDTF">2018-03-01T15:55:09Z</dcterms:created>
  <dcterms:modified xsi:type="dcterms:W3CDTF">2019-02-06T21:50:58Z</dcterms:modified>
</cp:coreProperties>
</file>